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pienprgovbr-my.sharepoint.com/personal/marina_marinho_pien_pr_gov_br/Documents/Área de Trabalho/Controle Interno 2021/Silvana/Terceirização de serviços/"/>
    </mc:Choice>
  </mc:AlternateContent>
  <xr:revisionPtr revIDLastSave="46" documentId="8_{5453A231-AEB4-486F-B18B-CA252AACDC33}" xr6:coauthVersionLast="47" xr6:coauthVersionMax="47" xr10:uidLastSave="{EF77C33C-FF4B-4DE2-9672-455216322BD0}"/>
  <bookViews>
    <workbookView xWindow="-120" yWindow="-120" windowWidth="29040" windowHeight="15840" tabRatio="500" xr2:uid="{00000000-000D-0000-FFFF-FFFF00000000}"/>
  </bookViews>
  <sheets>
    <sheet name="Planilha custo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07" i="3" l="1"/>
  <c r="K23" i="3" s="1"/>
  <c r="H184" i="3"/>
  <c r="C184" i="3"/>
  <c r="H172" i="3"/>
  <c r="C172" i="3"/>
  <c r="G153" i="3"/>
  <c r="C98" i="3"/>
  <c r="H88" i="3"/>
  <c r="C88" i="3"/>
  <c r="K8" i="3" l="1"/>
  <c r="O8" i="3"/>
  <c r="G38" i="3"/>
  <c r="G44" i="3" s="1"/>
  <c r="C181" i="3"/>
  <c r="C188" i="3" s="1"/>
  <c r="C198" i="3" s="1"/>
  <c r="C169" i="3"/>
  <c r="C176" i="3" s="1"/>
  <c r="C197" i="3" s="1"/>
  <c r="H181" i="3"/>
  <c r="H188" i="3" s="1"/>
  <c r="H198" i="3" s="1"/>
  <c r="H169" i="3"/>
  <c r="H176" i="3" s="1"/>
  <c r="H197" i="3" s="1"/>
  <c r="H109" i="3"/>
  <c r="C109" i="3"/>
  <c r="H155" i="3"/>
  <c r="H158" i="3" s="1"/>
  <c r="H196" i="3" s="1"/>
  <c r="H194" i="3" s="1"/>
  <c r="K22" i="3" s="1"/>
  <c r="C155" i="3"/>
  <c r="C158" i="3" s="1"/>
  <c r="C196" i="3" s="1"/>
  <c r="C194" i="3" l="1"/>
  <c r="C48" i="3"/>
  <c r="O7" i="3"/>
  <c r="K7" i="3"/>
  <c r="G124" i="3"/>
  <c r="G119" i="3"/>
  <c r="G114" i="3"/>
  <c r="C57" i="3"/>
  <c r="H48" i="3"/>
  <c r="K19" i="3"/>
  <c r="O4" i="3"/>
  <c r="K4" i="3"/>
  <c r="D68" i="3" l="1"/>
  <c r="D71" i="3" s="1"/>
  <c r="G116" i="3"/>
  <c r="H122" i="3"/>
  <c r="H127" i="3" s="1"/>
  <c r="K21" i="3" s="1"/>
  <c r="C122" i="3"/>
  <c r="H107" i="3" l="1"/>
  <c r="D69" i="3"/>
  <c r="C108" i="3" s="1"/>
  <c r="C110" i="3" s="1"/>
  <c r="C107" i="3"/>
  <c r="C127" i="3"/>
  <c r="H108" i="3" l="1"/>
  <c r="H110" i="3" s="1"/>
  <c r="K20" i="3"/>
  <c r="K24" i="3" s="1"/>
  <c r="E273" i="3"/>
  <c r="E272" i="3"/>
  <c r="O5" i="3"/>
  <c r="K5" i="3"/>
  <c r="E249" i="3"/>
  <c r="E248" i="3"/>
  <c r="E227" i="3"/>
  <c r="E226" i="3"/>
  <c r="O6" i="3"/>
  <c r="K6" i="3"/>
  <c r="K9" i="3" l="1"/>
  <c r="E228" i="3"/>
  <c r="E250" i="3"/>
  <c r="O9" i="3"/>
  <c r="E274" i="3"/>
  <c r="E281" i="3" l="1"/>
  <c r="E280" i="3" s="1"/>
  <c r="E279" i="3"/>
  <c r="E278" i="3" s="1"/>
  <c r="E277" i="3"/>
  <c r="E276" i="3"/>
  <c r="E235" i="3"/>
  <c r="E234" i="3" s="1"/>
  <c r="E233" i="3"/>
  <c r="E232" i="3" s="1"/>
  <c r="E231" i="3"/>
  <c r="E230" i="3"/>
  <c r="E257" i="3"/>
  <c r="E256" i="3" s="1"/>
  <c r="E255" i="3"/>
  <c r="E254" i="3" s="1"/>
  <c r="E253" i="3"/>
  <c r="E252" i="3"/>
  <c r="E251" i="3" l="1"/>
  <c r="E258" i="3" s="1"/>
  <c r="O10" i="3" s="1"/>
  <c r="O12" i="3" s="1"/>
  <c r="E275" i="3"/>
  <c r="E282" i="3" s="1"/>
  <c r="K25" i="3" s="1"/>
  <c r="K27" i="3" s="1"/>
  <c r="E229" i="3"/>
  <c r="E236" i="3" l="1"/>
  <c r="K10" i="3" s="1"/>
  <c r="K12" i="3" s="1"/>
</calcChain>
</file>

<file path=xl/sharedStrings.xml><?xml version="1.0" encoding="utf-8"?>
<sst xmlns="http://schemas.openxmlformats.org/spreadsheetml/2006/main" count="401" uniqueCount="180">
  <si>
    <t>Nº Processo</t>
  </si>
  <si>
    <t>Quadro-resumo do custo por empregado</t>
  </si>
  <si>
    <t>Licitação Nº</t>
  </si>
  <si>
    <t>LUCRO REAL</t>
  </si>
  <si>
    <t>LUCRO PRESUMIDO</t>
  </si>
  <si>
    <t>MÃO DE OBRA VINCULADA À EXECUÇÃO CONTRATUAL (VALOR POR EMPREGADO)</t>
  </si>
  <si>
    <t>VALOR (R$)</t>
  </si>
  <si>
    <t>A</t>
  </si>
  <si>
    <t>Modulo 1</t>
  </si>
  <si>
    <t>B</t>
  </si>
  <si>
    <t>Modulo 2</t>
  </si>
  <si>
    <t>C</t>
  </si>
  <si>
    <t>Modulo 3</t>
  </si>
  <si>
    <t>D</t>
  </si>
  <si>
    <t>Modulo 4</t>
  </si>
  <si>
    <t>Discriminação dos serviços (dados referentes à contratação)</t>
  </si>
  <si>
    <t>E</t>
  </si>
  <si>
    <t>Modulo 5</t>
  </si>
  <si>
    <t>Subtotal (A + B + C + D + E)</t>
  </si>
  <si>
    <t xml:space="preserve"> Data de apresentação da proposta (dia/mês/ano)</t>
  </si>
  <si>
    <t>F</t>
  </si>
  <si>
    <t>Módulo 6 - CustosMódulo 6 - Custos
indiretos, tributos e lucro</t>
  </si>
  <si>
    <t xml:space="preserve">B </t>
  </si>
  <si>
    <t>Município/UF</t>
  </si>
  <si>
    <t xml:space="preserve">C </t>
  </si>
  <si>
    <t>Ano do Acordo, Convenção ou Dissídio Coletivo</t>
  </si>
  <si>
    <t>VALOR TOTAL POR EMPREGADO</t>
  </si>
  <si>
    <t xml:space="preserve">D </t>
  </si>
  <si>
    <t>Nº de meses de execução contratual</t>
  </si>
  <si>
    <t>Identificação do serviço</t>
  </si>
  <si>
    <t>TIPO DE SERVIÇO</t>
  </si>
  <si>
    <t xml:space="preserve"> UNIDADE DE MEDIDA</t>
  </si>
  <si>
    <t xml:space="preserve"> QUANTIDADE TOTAL A CONTRATAR( EM FUNÇÃO DA UNIDADE DE MEDIDA )</t>
  </si>
  <si>
    <t>SIMPLES NACIONAL</t>
  </si>
  <si>
    <t>DADOS PARA COMPOSIÇÃO DOS CUSTOS REFERENTES À MÃO DE OBRA</t>
  </si>
  <si>
    <t xml:space="preserve">Tipo de serviço (mesmo serviço com características distintas) </t>
  </si>
  <si>
    <t xml:space="preserve">Classificação Brasileira de Ocupações (CBO) </t>
  </si>
  <si>
    <t>Salário normativo da categoria profissional  - 220 horas/mês</t>
  </si>
  <si>
    <t xml:space="preserve">  </t>
  </si>
  <si>
    <t>Data-base da categoria (dia/mês/ano)</t>
  </si>
  <si>
    <t>MÓDULO 1 • Composição da Remuneração</t>
  </si>
  <si>
    <t xml:space="preserve">COMPOSIÇÃO DA REMUNERAÇÃO </t>
  </si>
  <si>
    <t>DADOS</t>
  </si>
  <si>
    <t xml:space="preserve">A </t>
  </si>
  <si>
    <t xml:space="preserve">Adicional de periculosidade 30,00% (Salário-base x Porcentagem de periculosidade da categoria) </t>
  </si>
  <si>
    <t>Adicional de insalubridade</t>
  </si>
  <si>
    <t>Adicional noturno</t>
  </si>
  <si>
    <t xml:space="preserve">E </t>
  </si>
  <si>
    <t>Adicional de hora noturna reduzida</t>
  </si>
  <si>
    <t xml:space="preserve">F </t>
  </si>
  <si>
    <t xml:space="preserve">TOTAL </t>
  </si>
  <si>
    <t xml:space="preserve">LUCROS REAL E PRESUMIDO </t>
  </si>
  <si>
    <t>G</t>
  </si>
  <si>
    <t>Incidência dos Encargos do Submódulo 2.2 sobre a composição da remuneração</t>
  </si>
  <si>
    <t>TOTAL MÓDULO 1</t>
  </si>
  <si>
    <t>MÓDULO 2 • Encargos e Benefícios Anuais, Mensais e Diários</t>
  </si>
  <si>
    <t>Submódulo 2.1 – 13º (décimo terceiro) Salário, Férias e Adicional de Férias</t>
  </si>
  <si>
    <t xml:space="preserve">2.1 </t>
  </si>
  <si>
    <t xml:space="preserve">13º (DÉCIMO TERCEIRO) SALÁRIO, FÉRIAS E ADICIONAL DE FÉRIAS </t>
  </si>
  <si>
    <t>13º salário Total da remuneração/12 meses</t>
  </si>
  <si>
    <t xml:space="preserve"> Férias e Adicional de Férias Total da remuneração /12 meses/3</t>
  </si>
  <si>
    <r>
      <rPr>
        <sz val="11"/>
        <color rgb="FF000000"/>
        <rFont val="Calibri"/>
        <family val="2"/>
        <charset val="1"/>
      </rPr>
      <t>Incidência dos encargos do submódulo 2.2 sobre o 13º salário, férias e adicional de férias Total da remuneração -</t>
    </r>
    <r>
      <rPr>
        <b/>
        <sz val="11"/>
        <color rgb="FF000000"/>
        <rFont val="Calibri"/>
        <family val="2"/>
        <charset val="1"/>
      </rPr>
      <t xml:space="preserve"> Lucro real/Presumido</t>
    </r>
  </si>
  <si>
    <r>
      <rPr>
        <sz val="11"/>
        <color rgb="FF000000"/>
        <rFont val="Calibri"/>
        <family val="2"/>
        <charset val="1"/>
      </rPr>
      <t>Incidência dos encargos do submódulo 2.2 sobre o 13º salário, férias e adicional de férias Total da remuneração -</t>
    </r>
    <r>
      <rPr>
        <b/>
        <sz val="11"/>
        <color rgb="FF000000"/>
        <rFont val="Calibri"/>
        <family val="2"/>
        <charset val="1"/>
      </rPr>
      <t xml:space="preserve"> Simples Nacional</t>
    </r>
  </si>
  <si>
    <t>Submódulo 2.2 – Encargos Previdenciários (GPS), Fundo de Garantia por Tempo de Serviço (FGTS) e outras contribuições</t>
  </si>
  <si>
    <t xml:space="preserve">2.2 </t>
  </si>
  <si>
    <t>GPS, FGTS E OUTRAS CONTRIBUIÇÕES</t>
  </si>
  <si>
    <t xml:space="preserve"> %</t>
  </si>
  <si>
    <t xml:space="preserve">GPS, FGTS E OUTRAS CONTRIBUIÇÕES </t>
  </si>
  <si>
    <t>%</t>
  </si>
  <si>
    <t xml:space="preserve"> INSS </t>
  </si>
  <si>
    <t xml:space="preserve">INSS </t>
  </si>
  <si>
    <t xml:space="preserve">Salário Educação </t>
  </si>
  <si>
    <t xml:space="preserve"> Salário Educação</t>
  </si>
  <si>
    <t xml:space="preserve"> SAT </t>
  </si>
  <si>
    <t xml:space="preserve">SESC ou SESI </t>
  </si>
  <si>
    <t xml:space="preserve">SENAI - SENAC </t>
  </si>
  <si>
    <t xml:space="preserve">SEBRAE </t>
  </si>
  <si>
    <t xml:space="preserve">G </t>
  </si>
  <si>
    <t xml:space="preserve">INCRA </t>
  </si>
  <si>
    <t xml:space="preserve">H </t>
  </si>
  <si>
    <t xml:space="preserve">FGTS </t>
  </si>
  <si>
    <t>Submódulo 2.3 – Benefícios mensais e diários</t>
  </si>
  <si>
    <t>2.3</t>
  </si>
  <si>
    <t>BENEFÍCIOS MENSAIS E DIÁRIOS</t>
  </si>
  <si>
    <t>Transporte</t>
  </si>
  <si>
    <t>(Valor do transporte x Quantidade de vales utilizados por dia x Média de dias úteis no mês)- Desconto da parte do empregado</t>
  </si>
  <si>
    <t>TOTAL</t>
  </si>
  <si>
    <t>Nota 1: O valor informado deverá ser o custo real do benefício (descontado o valor eventualmente pago pelo empregado).</t>
  </si>
  <si>
    <t>Nota 2: Observar a previsão dos benefícios contidos em Acordos, Convenções e Dissídios Coletivos de Trabalho e atentar-se ao disposto no art. 6º desta Instrução Normativa.</t>
  </si>
  <si>
    <t>Quadro-Resumo | MÓDULO 2 • Encargos e Benefícios Anuais, Mensais e Diários</t>
  </si>
  <si>
    <t>VALOR</t>
  </si>
  <si>
    <t>2.1</t>
  </si>
  <si>
    <t>13º (décimo terceiro) Salário, Férias
e Adicional de Férias</t>
  </si>
  <si>
    <t>2.2</t>
  </si>
  <si>
    <t xml:space="preserve">GPS, FGTS e outras contribuições
(incidência sobre o Módulo 1 e Submódulo 2.1)
</t>
  </si>
  <si>
    <t xml:space="preserve"> GPS, FGTS e outras contribuições (incidência sobre o Módulo 1 e Submódulo 2.1)</t>
  </si>
  <si>
    <t xml:space="preserve"> Benefícios Mensais e Diários</t>
  </si>
  <si>
    <t>MÓDULO 3 • Provisão para Rescisão</t>
  </si>
  <si>
    <t>PROVISÃO PARA RESCISÃO</t>
  </si>
  <si>
    <t>Aviso-prévio indenizado</t>
  </si>
  <si>
    <t>(Total da remuneração ÷ Meses do ano) x Porcentagem de dispensa sem justa causa com aviso prévio indenizado</t>
  </si>
  <si>
    <t>Incidência do FGTS sobre aviso-prévio indenizado</t>
  </si>
  <si>
    <t>Aviso-prévio indenizado x Porcentagem de recolhimento mensal do FGTS</t>
  </si>
  <si>
    <t>Multa sobre FGTS e contribuições sociais sobre o aviso-prévio indenizado*</t>
  </si>
  <si>
    <t>Aviso-prévio trabalhado</t>
  </si>
  <si>
    <t>{[(Total da remuneração ÷ Dias do mês) ÷ Meses do ano] x 7 dias de redução da jornada} x Porcentagem de dispensa sem justa causa com aviso-prévio trabalhado</t>
  </si>
  <si>
    <t>Incidência de GPS, FGTS e outras
contribuições sobre o Aviso-Prévio
Trabalhado</t>
  </si>
  <si>
    <t>Multa sobre FGTS e contribuição social sobre o aviso-prévio trabalhado</t>
  </si>
  <si>
    <r>
      <rPr>
        <sz val="11"/>
        <color rgb="FF000000"/>
        <rFont val="Calibri"/>
        <family val="2"/>
        <charset val="1"/>
      </rPr>
      <t xml:space="preserve">Total da remuneração x Percentual da tabela do Anexo XII da IN nº 05/2017
</t>
    </r>
  </si>
  <si>
    <t>MÓDULO 4 • Custo de Reposição do Profissional Ausente</t>
  </si>
  <si>
    <t>4.1</t>
  </si>
  <si>
    <t>SUBSTITUTO NAS AUSÊNCIAS LEGAIS</t>
  </si>
  <si>
    <t>Substituto na cobertura de Férias</t>
  </si>
  <si>
    <r>
      <rPr>
        <b/>
        <sz val="11"/>
        <color rgb="FF000000"/>
        <rFont val="Calibri"/>
        <family val="2"/>
        <charset val="1"/>
      </rPr>
      <t>Nota:</t>
    </r>
    <r>
      <rPr>
        <sz val="11"/>
        <color rgb="FF000000"/>
        <rFont val="Calibri"/>
        <family val="2"/>
        <charset val="1"/>
      </rPr>
      <t xml:space="preserve"> Considerando que o valor pago ao substituto durante as férias do empregado já consta na remuneração (Módulo 1) e que o valor pago ao empregado, para fazer frente ao custo de suas férias acrescidas do terço constitucional, já foi apurado na alínea “B” do Submódulo 2.1, entendemos não se justificar o custo a ser aportado nesta rubrica.</t>
    </r>
  </si>
  <si>
    <t>Substituto na cobertura de Ausências Legais</t>
  </si>
  <si>
    <t>[(Total da remuneração ÷ Mês) ÷ Meses do ano] x Média de ausências por ano</t>
  </si>
  <si>
    <t>Substituto na cobertura de Licença-Paternidade</t>
  </si>
  <si>
    <t>{[(Total da remuneração ÷ Mês) ÷ Meses do ano] x Média de dias de licença por ano}
x Porcentagem de incidência de ocorrência da licença-paternidade</t>
  </si>
  <si>
    <t>Substituto na cobertura de Ausência por acidente de trabalho</t>
  </si>
  <si>
    <t>{[(Total da remuneração ÷ Mês) ÷ Meses do ano] x Média de dias pagos pela empresa}
x Porcentagem de incidência de ocorrência de acidentes</t>
  </si>
  <si>
    <t>Substituto na cobertura de Afastamento Maternidade</t>
  </si>
  <si>
    <t>Substituto na cobertura de Outras ausências (especificar)</t>
  </si>
  <si>
    <t>Ausência por doença {[(Total da remuneração ÷ Mês) ÷ Meses do ano] x Média de dias pagos pela empresa} x Porcentagem de incidência de ocorrência de ausências por doença</t>
  </si>
  <si>
    <t>Incidência dos Encargos do Submódulo 2.2 sobre as
ausências legais</t>
  </si>
  <si>
    <t>Incidência dos Encargos do Submódulo 2.2 sobre as ausências legais</t>
  </si>
  <si>
    <t>Submódulo 4.1.1 - Afastamento maternidade (referência: 120 dias)</t>
  </si>
  <si>
    <t>4.1.1</t>
  </si>
  <si>
    <t>AFASTAMENTO MATERNIDADE (120 DIAS)</t>
  </si>
  <si>
    <t>Férias acrescidas de 1/3 pagas ao Substituto pelos 120 dias de Reposição</t>
  </si>
  <si>
    <t xml:space="preserve">{[(Total da remuneração + Terço constitucional) x (Meses de afastamento por licença-maternidade ÷ Meses do ano)] ÷ Meses do ano} x Incidência de ocorrência </t>
  </si>
  <si>
    <t>Incidência dos Encargos do Submódulo 2.2 sobre as Férias acrescidas de 1/3 pagas ao Substituto pelos 120 dias de Reposição</t>
  </si>
  <si>
    <t>Incidência do FGTS sobre a Remuneração* e o 13º Salário proporcionais aos 120 dias de Reposição</t>
  </si>
  <si>
    <t>Outros</t>
  </si>
  <si>
    <t>4.2</t>
  </si>
  <si>
    <t xml:space="preserve"> SUBSTITUTO NA INTRAJORNADA</t>
  </si>
  <si>
    <t>Substituto na cobertura de Intervalo para repouso ou alimentação</t>
  </si>
  <si>
    <t>Quadro-Resumo | MÓDULO 4 • Custo de Reposição do Profissional Ausente</t>
  </si>
  <si>
    <t>CUSTO DE REPOSIÇÃO DO PROFISSIONAL AUSENTE</t>
  </si>
  <si>
    <t>Substituto nas Ausências Legais</t>
  </si>
  <si>
    <t>Afastamento maternidade (referência: 120 dias)</t>
  </si>
  <si>
    <t>Substituto na intrajornada</t>
  </si>
  <si>
    <t>MÓDULO 5 • Insumos Diversos</t>
  </si>
  <si>
    <t>INSUMOS DIVERSOS</t>
  </si>
  <si>
    <t>TOTAL DE INSUMOS DIVERSOS</t>
  </si>
  <si>
    <t>MÓDULO 6 • Custos indiretos, tributos e lucro - FORMA DE TRIBUTAÇÃO: LUCRO REAL</t>
  </si>
  <si>
    <t>CUSTOS INDIRETOS, TRIBUTOS E LUCRO</t>
  </si>
  <si>
    <t>Custos indiretos (Módulo 1 + Módulo 2 + Módulo 3+ Módulo 4 + Módulo 5) x Média praticada pelas empresas do setor</t>
  </si>
  <si>
    <t>Lucro (Módulo 1 + Módulo 2 + Módulo 3+ Módulo 4 + Módulo 5 + Custos indiretos)
x Média praticada pelas empresas do setor</t>
  </si>
  <si>
    <t xml:space="preserve">C.1 </t>
  </si>
  <si>
    <t>Tributos federais (PIS/COFINS)</t>
  </si>
  <si>
    <t>PIS</t>
  </si>
  <si>
    <t>COFINS</t>
  </si>
  <si>
    <t>C.2</t>
  </si>
  <si>
    <t>Tributos estaduais (ICMS)</t>
  </si>
  <si>
    <t>ICMS</t>
  </si>
  <si>
    <t>C.3</t>
  </si>
  <si>
    <t>Tributos municipais (ISS)</t>
  </si>
  <si>
    <t>ISS</t>
  </si>
  <si>
    <t>MÓDULO 6 • Custos indiretos, tributos e lucro - FORMA DE TRIBUTAÇÃO: LUCRO PRESUMIDO</t>
  </si>
  <si>
    <t>MÓDULO 6 • Custos indiretos, tributos e lucro - FORMA DE TRIBUTAÇÃO: SIMPLES NACIONAL</t>
  </si>
  <si>
    <t>Tributos -Fator de divisão: 1- [ ( Alíquota do PIS+ Alíquota da COFINS + Alíquota do ISS)÷ 100 1- [( 0,47 + 2,18 + 4,83 ) ÷ 100 ]1- [ 0,0748 ] = 0,9252 (Módulo 1 + Módulo 2 + Módulo 3+ Módulo 4 + Módulo 5 + Custos indiretos+ Lucro) ÷ Fator de divisão</t>
  </si>
  <si>
    <t>Tributos -Fator de divisão: 1- [ ( Alíquota do PIS+ Alíquota da COFINS + Alíquota do ISS)÷ 100 1- [( 1,65 + 7,60 + 5,00 ) ÷ 100 ] - 1- [ 0,1425 ] = 0,8575 (Módulo 1 + Módulo 2 + Módulo 3+ Módulo 4 + Módulo 5 + Custos indiretos+ Lucro) ÷ 100</t>
  </si>
  <si>
    <t>Tributos -Fator de divisão: 1- [ ( Alíquota do PIS+ Alíquota da COFINS + Alíquota do ISS)÷ 100 1- [( 0,65 + 3,00 + 3,00 ) ÷ 100 ] 1- [ 0,0865 ] = 0,9135 (Módulo 1 + Módulo 2 + Módulo 3+ Módulo 4 + Módulo 5 + Custos indiretos+ Lucro) ÷ Fator de divisão</t>
  </si>
  <si>
    <t xml:space="preserve"> </t>
  </si>
  <si>
    <t>Horas Extras (40 h) FÓRMULA (2086,00)/220 = 9,48 + 50% = 14,22 * 40 HORAS MENSAL</t>
  </si>
  <si>
    <r>
      <t xml:space="preserve">Auxílio-Refeição/Alimentação - </t>
    </r>
    <r>
      <rPr>
        <b/>
        <sz val="11"/>
        <color rgb="FF000000"/>
        <rFont val="Calibri"/>
        <family val="2"/>
        <charset val="1"/>
      </rPr>
      <t>Mensal - 22 dias</t>
    </r>
  </si>
  <si>
    <t>..../....</t>
  </si>
  <si>
    <t>Dia ..../...../2024</t>
  </si>
  <si>
    <t>..../...../2024</t>
  </si>
  <si>
    <t>Piên/PR</t>
  </si>
  <si>
    <t>(informar CCT)</t>
  </si>
  <si>
    <t>Auxiliar de Serviços Gerais</t>
  </si>
  <si>
    <t>Posto</t>
  </si>
  <si>
    <t>Aux. Serv. Gerais</t>
  </si>
  <si>
    <t>informar salário</t>
  </si>
  <si>
    <t>Salário-base 220h/mês (valor mínimo R$ 1.412,00)</t>
  </si>
  <si>
    <t>VALOR mínimo proposto R$ 15,00 - diário</t>
  </si>
  <si>
    <t>Verificar ISS aplicável</t>
  </si>
  <si>
    <t>Materiais necessários para a execução dos serviços</t>
  </si>
  <si>
    <t>Uniforme e identificação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</si>
</sst>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_-&quot;R$ &quot;* #,##0.00_-;&quot;-R$ &quot;* #,##0.00_-;_-&quot;R$ &quot;* \-??_-;_-@_-"/>
    <numFmt numFmtId="166" formatCode="d/m/yyyy"/>
    <numFmt numFmtId="167" formatCode="&quot;R$ &quot;#,##0.00;[Red]&quot;-R$ &quot;#,##0.00"/>
    <numFmt numFmtId="168" formatCode="&quot;R$&quot;#,##0.00"/>
  </numFmts>
  <fonts count="1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20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9FF33"/>
        <bgColor rgb="FFCCFFCC"/>
      </patternFill>
    </fill>
    <fill>
      <patternFill patternType="solid">
        <fgColor rgb="FFFFFF00"/>
        <bgColor rgb="FFFFFF00"/>
      </patternFill>
    </fill>
    <fill>
      <patternFill patternType="solid">
        <fgColor rgb="FF66CCFF"/>
        <bgColor rgb="FF33CCCC"/>
      </patternFill>
    </fill>
    <fill>
      <patternFill patternType="solid">
        <fgColor rgb="FFFFFFCC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5" fontId="8" fillId="0" borderId="0" applyBorder="0" applyProtection="0"/>
    <xf numFmtId="9" fontId="8" fillId="0" borderId="0" applyBorder="0" applyProtection="0"/>
  </cellStyleXfs>
  <cellXfs count="224">
    <xf numFmtId="0" fontId="0" fillId="0" borderId="0" xfId="0"/>
    <xf numFmtId="0" fontId="1" fillId="0" borderId="1" xfId="0" applyFont="1" applyBorder="1" applyAlignment="1">
      <alignment horizontal="center" vertical="center"/>
    </xf>
    <xf numFmtId="165" fontId="8" fillId="0" borderId="8" xfId="1" applyBorder="1" applyAlignment="1" applyProtection="1">
      <alignment horizontal="center"/>
    </xf>
    <xf numFmtId="0" fontId="0" fillId="0" borderId="6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left"/>
    </xf>
    <xf numFmtId="165" fontId="8" fillId="0" borderId="8" xfId="1" applyBorder="1" applyProtection="1"/>
    <xf numFmtId="0" fontId="0" fillId="0" borderId="7" xfId="0" applyBorder="1"/>
    <xf numFmtId="0" fontId="0" fillId="0" borderId="10" xfId="0" applyBorder="1"/>
    <xf numFmtId="0" fontId="1" fillId="0" borderId="6" xfId="0" applyFont="1" applyBorder="1" applyAlignment="1">
      <alignment horizontal="center"/>
    </xf>
    <xf numFmtId="0" fontId="0" fillId="0" borderId="11" xfId="0" applyBorder="1"/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7" xfId="0" applyFont="1" applyFill="1" applyBorder="1"/>
    <xf numFmtId="0" fontId="4" fillId="2" borderId="19" xfId="0" applyFont="1" applyFill="1" applyBorder="1" applyAlignment="1">
      <alignment horizontal="left"/>
    </xf>
    <xf numFmtId="167" fontId="8" fillId="0" borderId="2" xfId="1" applyNumberFormat="1" applyBorder="1" applyAlignment="1" applyProtection="1">
      <alignment horizontal="center"/>
    </xf>
    <xf numFmtId="0" fontId="1" fillId="0" borderId="6" xfId="0" applyFont="1" applyBorder="1" applyAlignment="1">
      <alignment horizontal="center" vertical="center"/>
    </xf>
    <xf numFmtId="165" fontId="8" fillId="3" borderId="4" xfId="1" applyFill="1" applyBorder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4" fontId="0" fillId="0" borderId="0" xfId="0" applyNumberFormat="1"/>
    <xf numFmtId="165" fontId="5" fillId="4" borderId="21" xfId="0" applyNumberFormat="1" applyFont="1" applyFill="1" applyBorder="1"/>
    <xf numFmtId="0" fontId="6" fillId="0" borderId="0" xfId="0" applyFont="1"/>
    <xf numFmtId="0" fontId="1" fillId="2" borderId="15" xfId="0" applyFont="1" applyFill="1" applyBorder="1"/>
    <xf numFmtId="0" fontId="6" fillId="0" borderId="0" xfId="0" applyFont="1" applyAlignment="1">
      <alignment horizontal="center" wrapText="1"/>
    </xf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10" fontId="8" fillId="0" borderId="8" xfId="2" applyNumberFormat="1" applyBorder="1" applyProtection="1"/>
    <xf numFmtId="0" fontId="0" fillId="0" borderId="6" xfId="0" applyBorder="1"/>
    <xf numFmtId="0" fontId="0" fillId="0" borderId="8" xfId="0" applyBorder="1"/>
    <xf numFmtId="10" fontId="1" fillId="3" borderId="4" xfId="0" applyNumberFormat="1" applyFont="1" applyFill="1" applyBorder="1"/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0" borderId="27" xfId="0" applyBorder="1"/>
    <xf numFmtId="0" fontId="0" fillId="0" borderId="28" xfId="0" applyBorder="1" applyAlignment="1">
      <alignment wrapText="1"/>
    </xf>
    <xf numFmtId="0" fontId="0" fillId="0" borderId="29" xfId="0" applyBorder="1" applyAlignment="1">
      <alignment horizontal="center" vertical="center"/>
    </xf>
    <xf numFmtId="0" fontId="0" fillId="0" borderId="30" xfId="0" applyBorder="1"/>
    <xf numFmtId="0" fontId="0" fillId="0" borderId="27" xfId="0" applyBorder="1" applyAlignment="1">
      <alignment wrapText="1"/>
    </xf>
    <xf numFmtId="0" fontId="0" fillId="0" borderId="26" xfId="0" applyBorder="1" applyAlignment="1">
      <alignment horizontal="center"/>
    </xf>
    <xf numFmtId="0" fontId="0" fillId="0" borderId="31" xfId="0" applyBorder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11" xfId="0" applyFont="1" applyBorder="1" applyAlignment="1">
      <alignment horizontal="center"/>
    </xf>
    <xf numFmtId="0" fontId="0" fillId="0" borderId="7" xfId="0" applyBorder="1" applyAlignment="1">
      <alignment wrapText="1"/>
    </xf>
    <xf numFmtId="165" fontId="8" fillId="0" borderId="11" xfId="2" applyNumberFormat="1" applyBorder="1" applyProtection="1"/>
    <xf numFmtId="165" fontId="8" fillId="0" borderId="8" xfId="2" applyNumberFormat="1" applyBorder="1" applyProtection="1"/>
    <xf numFmtId="0" fontId="0" fillId="0" borderId="7" xfId="0" applyBorder="1" applyAlignment="1">
      <alignment vertical="top" wrapText="1"/>
    </xf>
    <xf numFmtId="165" fontId="1" fillId="3" borderId="14" xfId="2" applyNumberFormat="1" applyFont="1" applyFill="1" applyBorder="1" applyProtection="1"/>
    <xf numFmtId="165" fontId="1" fillId="3" borderId="4" xfId="2" applyNumberFormat="1" applyFont="1" applyFill="1" applyBorder="1" applyProtection="1"/>
    <xf numFmtId="0" fontId="8" fillId="0" borderId="0" xfId="2" applyNumberFormat="1" applyBorder="1" applyProtection="1"/>
    <xf numFmtId="0" fontId="0" fillId="0" borderId="37" xfId="0" applyBorder="1" applyAlignment="1">
      <alignment horizontal="center" vertical="center"/>
    </xf>
    <xf numFmtId="165" fontId="1" fillId="3" borderId="4" xfId="0" applyNumberFormat="1" applyFont="1" applyFill="1" applyBorder="1"/>
    <xf numFmtId="0" fontId="1" fillId="2" borderId="41" xfId="0" applyFont="1" applyFill="1" applyBorder="1" applyAlignment="1">
      <alignment horizontal="center"/>
    </xf>
    <xf numFmtId="165" fontId="1" fillId="3" borderId="4" xfId="1" applyFont="1" applyFill="1" applyBorder="1" applyProtection="1"/>
    <xf numFmtId="0" fontId="1" fillId="2" borderId="1" xfId="0" applyFont="1" applyFill="1" applyBorder="1"/>
    <xf numFmtId="0" fontId="0" fillId="0" borderId="32" xfId="0" applyBorder="1"/>
    <xf numFmtId="165" fontId="0" fillId="0" borderId="11" xfId="0" applyNumberFormat="1" applyBorder="1"/>
    <xf numFmtId="165" fontId="0" fillId="0" borderId="8" xfId="0" applyNumberFormat="1" applyBorder="1"/>
    <xf numFmtId="0" fontId="0" fillId="0" borderId="3" xfId="0" applyBorder="1" applyAlignment="1">
      <alignment horizontal="center"/>
    </xf>
    <xf numFmtId="0" fontId="0" fillId="0" borderId="16" xfId="0" applyBorder="1"/>
    <xf numFmtId="165" fontId="0" fillId="0" borderId="14" xfId="0" applyNumberFormat="1" applyBorder="1"/>
    <xf numFmtId="165" fontId="0" fillId="0" borderId="4" xfId="0" applyNumberFormat="1" applyBorder="1"/>
    <xf numFmtId="0" fontId="0" fillId="0" borderId="50" xfId="0" applyBorder="1" applyAlignment="1">
      <alignment wrapText="1"/>
    </xf>
    <xf numFmtId="0" fontId="1" fillId="0" borderId="37" xfId="0" applyFont="1" applyBorder="1" applyAlignment="1">
      <alignment horizontal="center" vertical="center"/>
    </xf>
    <xf numFmtId="0" fontId="0" fillId="0" borderId="51" xfId="0" applyBorder="1" applyAlignment="1">
      <alignment wrapText="1"/>
    </xf>
    <xf numFmtId="165" fontId="0" fillId="0" borderId="0" xfId="0" applyNumberFormat="1"/>
    <xf numFmtId="0" fontId="7" fillId="0" borderId="11" xfId="0" applyFont="1" applyBorder="1" applyAlignment="1">
      <alignment wrapText="1"/>
    </xf>
    <xf numFmtId="0" fontId="1" fillId="5" borderId="6" xfId="0" applyFont="1" applyFill="1" applyBorder="1" applyAlignment="1">
      <alignment horizontal="center"/>
    </xf>
    <xf numFmtId="0" fontId="1" fillId="5" borderId="11" xfId="0" applyFont="1" applyFill="1" applyBorder="1"/>
    <xf numFmtId="0" fontId="1" fillId="3" borderId="12" xfId="0" applyFont="1" applyFill="1" applyBorder="1"/>
    <xf numFmtId="0" fontId="1" fillId="3" borderId="52" xfId="0" applyFont="1" applyFill="1" applyBorder="1"/>
    <xf numFmtId="0" fontId="3" fillId="0" borderId="0" xfId="0" applyFon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" fillId="5" borderId="7" xfId="0" applyFont="1" applyFill="1" applyBorder="1" applyAlignment="1">
      <alignment horizontal="center"/>
    </xf>
    <xf numFmtId="165" fontId="1" fillId="5" borderId="8" xfId="1" applyFont="1" applyFill="1" applyBorder="1" applyAlignment="1" applyProtection="1">
      <alignment horizontal="center"/>
    </xf>
    <xf numFmtId="10" fontId="0" fillId="0" borderId="7" xfId="0" applyNumberFormat="1" applyBorder="1" applyAlignment="1">
      <alignment horizontal="center"/>
    </xf>
    <xf numFmtId="165" fontId="8" fillId="0" borderId="8" xfId="1" applyBorder="1" applyAlignment="1" applyProtection="1">
      <alignment horizontal="center"/>
    </xf>
    <xf numFmtId="0" fontId="0" fillId="3" borderId="16" xfId="0" applyFill="1" applyBorder="1" applyAlignment="1">
      <alignment horizontal="center"/>
    </xf>
    <xf numFmtId="165" fontId="8" fillId="3" borderId="4" xfId="1" applyFill="1" applyBorder="1" applyAlignment="1" applyProtection="1">
      <alignment horizontal="center"/>
    </xf>
    <xf numFmtId="0" fontId="0" fillId="0" borderId="7" xfId="0" applyBorder="1" applyAlignment="1">
      <alignment horizontal="center" vertical="center"/>
    </xf>
    <xf numFmtId="165" fontId="8" fillId="0" borderId="8" xfId="1" applyBorder="1" applyAlignment="1" applyProtection="1">
      <alignment horizontal="center" vertical="center"/>
    </xf>
    <xf numFmtId="0" fontId="6" fillId="0" borderId="5" xfId="0" applyFont="1" applyBorder="1" applyAlignment="1">
      <alignment horizontal="center"/>
    </xf>
    <xf numFmtId="10" fontId="0" fillId="0" borderId="15" xfId="0" applyNumberFormat="1" applyBorder="1" applyAlignment="1">
      <alignment horizontal="center"/>
    </xf>
    <xf numFmtId="165" fontId="8" fillId="0" borderId="2" xfId="1" applyBorder="1" applyAlignment="1" applyProtection="1">
      <alignment horizontal="center" wrapText="1"/>
    </xf>
    <xf numFmtId="10" fontId="0" fillId="0" borderId="38" xfId="0" applyNumberFormat="1" applyBorder="1" applyAlignment="1">
      <alignment horizontal="center" vertical="center"/>
    </xf>
    <xf numFmtId="165" fontId="8" fillId="0" borderId="32" xfId="1" applyBorder="1" applyAlignment="1" applyProtection="1">
      <alignment horizontal="center" vertical="center"/>
    </xf>
    <xf numFmtId="1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9" fillId="0" borderId="7" xfId="0" applyFont="1" applyBorder="1" applyAlignment="1">
      <alignment horizontal="left"/>
    </xf>
    <xf numFmtId="165" fontId="7" fillId="0" borderId="8" xfId="1" applyFont="1" applyBorder="1" applyAlignment="1" applyProtection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 wrapText="1"/>
    </xf>
    <xf numFmtId="165" fontId="1" fillId="3" borderId="11" xfId="1" applyFont="1" applyFill="1" applyBorder="1" applyAlignment="1" applyProtection="1">
      <alignment horizontal="center"/>
    </xf>
    <xf numFmtId="0" fontId="1" fillId="3" borderId="7" xfId="0" applyFont="1" applyFill="1" applyBorder="1" applyAlignment="1">
      <alignment horizontal="left" wrapText="1"/>
    </xf>
    <xf numFmtId="165" fontId="1" fillId="3" borderId="8" xfId="1" applyFont="1" applyFill="1" applyBorder="1" applyAlignment="1" applyProtection="1">
      <alignment horizontal="center"/>
    </xf>
    <xf numFmtId="0" fontId="0" fillId="0" borderId="38" xfId="0" applyBorder="1" applyAlignment="1">
      <alignment horizontal="left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165" fontId="8" fillId="0" borderId="7" xfId="1" applyBorder="1" applyAlignment="1" applyProtection="1">
      <alignment horizontal="center"/>
    </xf>
    <xf numFmtId="0" fontId="0" fillId="0" borderId="7" xfId="0" applyBorder="1" applyAlignment="1">
      <alignment horizontal="left" wrapText="1"/>
    </xf>
    <xf numFmtId="0" fontId="1" fillId="2" borderId="15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left" vertical="top" wrapText="1"/>
    </xf>
    <xf numFmtId="165" fontId="8" fillId="0" borderId="38" xfId="1" applyBorder="1" applyAlignment="1" applyProtection="1">
      <alignment horizontal="center"/>
    </xf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horizontal="left" wrapText="1"/>
    </xf>
    <xf numFmtId="165" fontId="8" fillId="0" borderId="32" xfId="1" applyBorder="1" applyAlignment="1" applyProtection="1">
      <alignment horizont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left" wrapText="1"/>
    </xf>
    <xf numFmtId="165" fontId="8" fillId="0" borderId="16" xfId="1" applyBorder="1" applyAlignment="1" applyProtection="1">
      <alignment horizontal="center"/>
    </xf>
    <xf numFmtId="0" fontId="0" fillId="0" borderId="16" xfId="0" applyBorder="1" applyAlignment="1">
      <alignment horizontal="center" vertical="center"/>
    </xf>
    <xf numFmtId="165" fontId="8" fillId="0" borderId="4" xfId="1" applyBorder="1" applyAlignment="1" applyProtection="1">
      <alignment horizontal="center"/>
    </xf>
    <xf numFmtId="0" fontId="0" fillId="0" borderId="48" xfId="0" applyBorder="1" applyAlignment="1">
      <alignment horizontal="left" vertical="top" wrapText="1"/>
    </xf>
    <xf numFmtId="165" fontId="8" fillId="0" borderId="47" xfId="1" applyBorder="1" applyAlignment="1" applyProtection="1">
      <alignment horizontal="center"/>
    </xf>
    <xf numFmtId="0" fontId="0" fillId="0" borderId="48" xfId="0" applyBorder="1" applyAlignment="1">
      <alignment horizontal="left" wrapText="1"/>
    </xf>
    <xf numFmtId="0" fontId="1" fillId="3" borderId="49" xfId="0" applyFont="1" applyFill="1" applyBorder="1" applyAlignment="1">
      <alignment horizontal="center" vertical="center"/>
    </xf>
    <xf numFmtId="0" fontId="0" fillId="0" borderId="38" xfId="0" applyBorder="1"/>
    <xf numFmtId="0" fontId="0" fillId="0" borderId="48" xfId="0" applyBorder="1" applyAlignment="1">
      <alignment horizontal="left" vertical="center" wrapText="1"/>
    </xf>
    <xf numFmtId="0" fontId="0" fillId="0" borderId="48" xfId="0" applyBorder="1" applyAlignment="1">
      <alignment horizontal="left"/>
    </xf>
    <xf numFmtId="0" fontId="0" fillId="0" borderId="30" xfId="0" applyBorder="1" applyAlignment="1">
      <alignment horizontal="left"/>
    </xf>
    <xf numFmtId="165" fontId="8" fillId="0" borderId="21" xfId="1" applyBorder="1" applyAlignment="1" applyProtection="1">
      <alignment horizontal="center"/>
    </xf>
    <xf numFmtId="0" fontId="0" fillId="0" borderId="44" xfId="0" applyBorder="1" applyAlignment="1">
      <alignment horizontal="left"/>
    </xf>
    <xf numFmtId="165" fontId="8" fillId="0" borderId="45" xfId="1" applyBorder="1" applyAlignment="1" applyProtection="1">
      <alignment horizontal="center"/>
    </xf>
    <xf numFmtId="0" fontId="0" fillId="0" borderId="46" xfId="0" applyBorder="1" applyAlignment="1">
      <alignment horizontal="left" wrapText="1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/>
    </xf>
    <xf numFmtId="0" fontId="0" fillId="0" borderId="41" xfId="0" applyBorder="1" applyAlignment="1">
      <alignment horizontal="center" vertical="center"/>
    </xf>
    <xf numFmtId="0" fontId="0" fillId="0" borderId="15" xfId="0" applyBorder="1" applyAlignment="1">
      <alignment horizontal="left"/>
    </xf>
    <xf numFmtId="165" fontId="8" fillId="0" borderId="19" xfId="1" applyBorder="1" applyAlignment="1" applyProtection="1">
      <alignment horizontal="center" vertical="center"/>
    </xf>
    <xf numFmtId="0" fontId="1" fillId="0" borderId="38" xfId="0" applyFont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165" fontId="0" fillId="0" borderId="32" xfId="0" applyNumberFormat="1" applyBorder="1" applyAlignment="1">
      <alignment horizontal="center" vertical="center"/>
    </xf>
    <xf numFmtId="0" fontId="0" fillId="0" borderId="40" xfId="0" applyBorder="1" applyAlignment="1">
      <alignment horizontal="left" vertical="top" wrapText="1"/>
    </xf>
    <xf numFmtId="165" fontId="8" fillId="0" borderId="39" xfId="1" applyBorder="1" applyAlignment="1" applyProtection="1">
      <alignment horizontal="center"/>
    </xf>
    <xf numFmtId="0" fontId="0" fillId="0" borderId="32" xfId="0" applyBorder="1" applyAlignment="1">
      <alignment horizontal="left"/>
    </xf>
    <xf numFmtId="165" fontId="8" fillId="0" borderId="35" xfId="1" applyBorder="1" applyAlignment="1" applyProtection="1">
      <alignment horizontal="center" vertical="center"/>
    </xf>
    <xf numFmtId="0" fontId="0" fillId="0" borderId="36" xfId="0" applyBorder="1" applyAlignment="1">
      <alignment horizontal="left" vertical="top" wrapText="1"/>
    </xf>
    <xf numFmtId="165" fontId="8" fillId="0" borderId="33" xfId="1" applyBorder="1" applyAlignment="1" applyProtection="1">
      <alignment horizontal="center" vertical="center"/>
    </xf>
    <xf numFmtId="0" fontId="0" fillId="0" borderId="34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165" fontId="8" fillId="0" borderId="33" xfId="1" applyBorder="1" applyAlignment="1" applyProtection="1">
      <alignment horizontal="center"/>
    </xf>
    <xf numFmtId="0" fontId="0" fillId="0" borderId="0" xfId="0" applyAlignment="1">
      <alignment horizontal="left"/>
    </xf>
    <xf numFmtId="0" fontId="0" fillId="0" borderId="34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165" fontId="0" fillId="3" borderId="4" xfId="0" applyNumberFormat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" fillId="3" borderId="6" xfId="0" applyFont="1" applyFill="1" applyBorder="1" applyAlignment="1">
      <alignment horizontal="left"/>
    </xf>
    <xf numFmtId="165" fontId="7" fillId="3" borderId="8" xfId="1" applyFont="1" applyFill="1" applyBorder="1" applyAlignment="1" applyProtection="1">
      <alignment horizontal="center"/>
    </xf>
    <xf numFmtId="165" fontId="7" fillId="0" borderId="8" xfId="1" applyFont="1" applyBorder="1" applyAlignment="1" applyProtection="1">
      <alignment horizontal="center" vertical="center"/>
    </xf>
    <xf numFmtId="0" fontId="0" fillId="0" borderId="16" xfId="0" applyBorder="1" applyAlignment="1">
      <alignment horizontal="center" wrapText="1"/>
    </xf>
    <xf numFmtId="165" fontId="7" fillId="0" borderId="4" xfId="1" applyFont="1" applyBorder="1" applyAlignment="1" applyProtection="1">
      <alignment horizontal="center" vertical="center"/>
    </xf>
    <xf numFmtId="0" fontId="5" fillId="4" borderId="20" xfId="0" applyFont="1" applyFill="1" applyBorder="1" applyAlignment="1">
      <alignment horizontal="left"/>
    </xf>
    <xf numFmtId="0" fontId="0" fillId="0" borderId="7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9" fontId="0" fillId="0" borderId="7" xfId="0" applyNumberFormat="1" applyBorder="1" applyAlignment="1">
      <alignment horizontal="center"/>
    </xf>
    <xf numFmtId="0" fontId="4" fillId="2" borderId="18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center"/>
    </xf>
    <xf numFmtId="10" fontId="1" fillId="0" borderId="1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164" fontId="0" fillId="0" borderId="8" xfId="0" applyNumberForma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165" fontId="1" fillId="0" borderId="13" xfId="1" applyFont="1" applyBorder="1" applyAlignment="1" applyProtection="1">
      <alignment horizontal="center" vertical="center"/>
    </xf>
    <xf numFmtId="0" fontId="0" fillId="0" borderId="16" xfId="0" applyBorder="1" applyAlignment="1">
      <alignment horizontal="left"/>
    </xf>
    <xf numFmtId="166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" fillId="0" borderId="9" xfId="0" applyFont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16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0" fillId="6" borderId="7" xfId="0" applyFill="1" applyBorder="1" applyAlignment="1">
      <alignment horizontal="left"/>
    </xf>
    <xf numFmtId="0" fontId="9" fillId="6" borderId="11" xfId="0" applyFont="1" applyFill="1" applyBorder="1" applyAlignment="1">
      <alignment horizontal="center"/>
    </xf>
    <xf numFmtId="0" fontId="9" fillId="6" borderId="31" xfId="0" applyFont="1" applyFill="1" applyBorder="1" applyAlignment="1">
      <alignment horizontal="center"/>
    </xf>
    <xf numFmtId="0" fontId="9" fillId="6" borderId="47" xfId="0" applyFont="1" applyFill="1" applyBorder="1" applyAlignment="1">
      <alignment horizontal="center"/>
    </xf>
    <xf numFmtId="168" fontId="8" fillId="0" borderId="8" xfId="1" applyNumberFormat="1" applyBorder="1" applyAlignment="1" applyProtection="1">
      <alignment horizontal="center"/>
    </xf>
    <xf numFmtId="0" fontId="1" fillId="7" borderId="1" xfId="0" applyFont="1" applyFill="1" applyBorder="1" applyAlignment="1">
      <alignment horizontal="left" wrapText="1"/>
    </xf>
    <xf numFmtId="0" fontId="1" fillId="7" borderId="2" xfId="0" applyFont="1" applyFill="1" applyBorder="1" applyAlignment="1">
      <alignment horizontal="center" vertic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left"/>
    </xf>
    <xf numFmtId="165" fontId="8" fillId="7" borderId="8" xfId="1" applyFill="1" applyBorder="1" applyAlignment="1" applyProtection="1">
      <alignment horizontal="center"/>
    </xf>
    <xf numFmtId="165" fontId="8" fillId="7" borderId="8" xfId="1" applyFill="1" applyBorder="1" applyProtection="1"/>
    <xf numFmtId="0" fontId="0" fillId="7" borderId="7" xfId="0" applyFill="1" applyBorder="1"/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left" vertical="top" wrapText="1"/>
    </xf>
    <xf numFmtId="165" fontId="8" fillId="7" borderId="8" xfId="1" applyFill="1" applyBorder="1" applyAlignment="1" applyProtection="1">
      <alignment horizontal="center"/>
    </xf>
    <xf numFmtId="0" fontId="1" fillId="7" borderId="12" xfId="0" applyFont="1" applyFill="1" applyBorder="1" applyAlignment="1">
      <alignment horizontal="center" vertical="center"/>
    </xf>
    <xf numFmtId="165" fontId="1" fillId="7" borderId="13" xfId="1" applyFont="1" applyFill="1" applyBorder="1" applyAlignment="1" applyProtection="1">
      <alignment horizontal="center" vertical="center"/>
    </xf>
    <xf numFmtId="0" fontId="9" fillId="0" borderId="0" xfId="0" applyFont="1" applyBorder="1"/>
    <xf numFmtId="43" fontId="9" fillId="0" borderId="0" xfId="0" applyNumberFormat="1" applyFont="1" applyBorder="1"/>
    <xf numFmtId="0" fontId="9" fillId="0" borderId="0" xfId="0" applyFont="1" applyBorder="1" applyAlignment="1">
      <alignment horizontal="left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6CCFF"/>
      <rgbColor rgb="FFFF99CC"/>
      <rgbColor rgb="FFCC99FF"/>
      <rgbColor rgb="FFFFCC99"/>
      <rgbColor rgb="FF3366FF"/>
      <rgbColor rgb="FF33CCCC"/>
      <rgbColor rgb="FF99FF33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B0BBB-DBB7-4413-ADFF-DEBFFE5395A5}">
  <dimension ref="A1:O282"/>
  <sheetViews>
    <sheetView tabSelected="1" topLeftCell="A219" zoomScaleNormal="100" workbookViewId="0">
      <selection activeCell="N20" sqref="N20"/>
    </sheetView>
  </sheetViews>
  <sheetFormatPr defaultColWidth="8.7109375" defaultRowHeight="15" x14ac:dyDescent="0.25"/>
  <cols>
    <col min="1" max="1" width="4.7109375" customWidth="1"/>
    <col min="2" max="2" width="54.5703125" customWidth="1"/>
    <col min="3" max="3" width="15.42578125" customWidth="1"/>
    <col min="4" max="4" width="5.140625" bestFit="1" customWidth="1"/>
    <col min="5" max="5" width="6" customWidth="1"/>
    <col min="6" max="6" width="8.42578125" customWidth="1"/>
    <col min="7" max="7" width="28.85546875" customWidth="1"/>
    <col min="8" max="8" width="19.85546875" customWidth="1"/>
    <col min="9" max="9" width="5.5703125" customWidth="1"/>
    <col min="10" max="10" width="36.5703125" customWidth="1"/>
    <col min="11" max="11" width="13.7109375" customWidth="1"/>
    <col min="14" max="14" width="33.140625" customWidth="1"/>
    <col min="15" max="15" width="15.28515625" customWidth="1"/>
  </cols>
  <sheetData>
    <row r="1" spans="1:15" ht="26.25" x14ac:dyDescent="0.4">
      <c r="A1" s="200" t="s">
        <v>0</v>
      </c>
      <c r="B1" s="200"/>
      <c r="C1" s="78" t="s">
        <v>166</v>
      </c>
      <c r="G1" t="s">
        <v>167</v>
      </c>
      <c r="I1" s="6" t="s">
        <v>1</v>
      </c>
    </row>
    <row r="2" spans="1:15" ht="15.75" thickBot="1" x14ac:dyDescent="0.3">
      <c r="A2" s="201" t="s">
        <v>2</v>
      </c>
      <c r="B2" s="201"/>
      <c r="C2" s="77" t="s">
        <v>166</v>
      </c>
      <c r="I2" s="196" t="s">
        <v>3</v>
      </c>
      <c r="J2" s="196"/>
      <c r="K2" s="196"/>
      <c r="M2" s="196" t="s">
        <v>4</v>
      </c>
      <c r="N2" s="196"/>
      <c r="O2" s="196"/>
    </row>
    <row r="3" spans="1:15" ht="30" customHeight="1" x14ac:dyDescent="0.25">
      <c r="A3" s="7"/>
      <c r="B3" s="7"/>
      <c r="C3" s="7"/>
      <c r="D3" s="7"/>
      <c r="E3" s="7"/>
      <c r="F3" s="7"/>
      <c r="G3" s="7"/>
      <c r="H3" s="7"/>
      <c r="I3" s="199" t="s">
        <v>5</v>
      </c>
      <c r="J3" s="199"/>
      <c r="K3" s="8" t="s">
        <v>6</v>
      </c>
      <c r="M3" s="209" t="s">
        <v>5</v>
      </c>
      <c r="N3" s="209"/>
      <c r="O3" s="210" t="s">
        <v>6</v>
      </c>
    </row>
    <row r="4" spans="1:15" x14ac:dyDescent="0.25">
      <c r="I4" s="9" t="s">
        <v>7</v>
      </c>
      <c r="J4" s="10" t="s">
        <v>8</v>
      </c>
      <c r="K4" s="2">
        <f>G44</f>
        <v>0</v>
      </c>
      <c r="M4" s="211" t="s">
        <v>7</v>
      </c>
      <c r="N4" s="212" t="s">
        <v>8</v>
      </c>
      <c r="O4" s="213">
        <f>G44</f>
        <v>0</v>
      </c>
    </row>
    <row r="5" spans="1:15" x14ac:dyDescent="0.25">
      <c r="I5" s="9" t="s">
        <v>9</v>
      </c>
      <c r="J5" s="10" t="s">
        <v>10</v>
      </c>
      <c r="K5" s="11">
        <f>C110</f>
        <v>2886.6522800000002</v>
      </c>
      <c r="M5" s="211" t="s">
        <v>9</v>
      </c>
      <c r="N5" s="212" t="s">
        <v>10</v>
      </c>
      <c r="O5" s="214">
        <f>C110</f>
        <v>2886.6522800000002</v>
      </c>
    </row>
    <row r="6" spans="1:15" x14ac:dyDescent="0.25">
      <c r="I6" s="9" t="s">
        <v>11</v>
      </c>
      <c r="J6" s="10" t="s">
        <v>12</v>
      </c>
      <c r="K6" s="11">
        <f>C127</f>
        <v>0</v>
      </c>
      <c r="M6" s="211" t="s">
        <v>11</v>
      </c>
      <c r="N6" s="212" t="s">
        <v>12</v>
      </c>
      <c r="O6" s="214">
        <f>C127</f>
        <v>0</v>
      </c>
    </row>
    <row r="7" spans="1:15" x14ac:dyDescent="0.25">
      <c r="I7" s="9" t="s">
        <v>13</v>
      </c>
      <c r="J7" s="10" t="s">
        <v>14</v>
      </c>
      <c r="K7" s="11">
        <f>C194</f>
        <v>0</v>
      </c>
      <c r="M7" s="211" t="s">
        <v>13</v>
      </c>
      <c r="N7" s="212" t="s">
        <v>14</v>
      </c>
      <c r="O7" s="214">
        <f>C194</f>
        <v>0</v>
      </c>
    </row>
    <row r="8" spans="1:15" x14ac:dyDescent="0.25">
      <c r="A8" s="191" t="s">
        <v>15</v>
      </c>
      <c r="B8" s="191"/>
      <c r="C8" s="191"/>
      <c r="D8" s="191"/>
      <c r="E8" s="191"/>
      <c r="I8" s="9" t="s">
        <v>16</v>
      </c>
      <c r="J8" s="10" t="s">
        <v>17</v>
      </c>
      <c r="K8" s="11">
        <f>G207</f>
        <v>0</v>
      </c>
      <c r="M8" s="211" t="s">
        <v>16</v>
      </c>
      <c r="N8" s="212" t="s">
        <v>17</v>
      </c>
      <c r="O8" s="214">
        <f>G207</f>
        <v>0</v>
      </c>
    </row>
    <row r="9" spans="1:15" ht="15.75" customHeight="1" thickBot="1" x14ac:dyDescent="0.3">
      <c r="I9" s="9"/>
      <c r="J9" s="12" t="s">
        <v>18</v>
      </c>
      <c r="K9" s="11">
        <f>SUM(K4:K8)</f>
        <v>2886.6522800000002</v>
      </c>
      <c r="M9" s="211"/>
      <c r="N9" s="215" t="s">
        <v>18</v>
      </c>
      <c r="O9" s="214">
        <f>SUM(O4:O8)</f>
        <v>2886.6522800000002</v>
      </c>
    </row>
    <row r="10" spans="1:15" ht="32.25" customHeight="1" x14ac:dyDescent="0.25">
      <c r="A10" s="5" t="s">
        <v>7</v>
      </c>
      <c r="B10" s="13" t="s">
        <v>19</v>
      </c>
      <c r="C10" s="192" t="s">
        <v>168</v>
      </c>
      <c r="D10" s="192"/>
      <c r="E10" s="192"/>
      <c r="F10" s="192"/>
      <c r="G10" s="192"/>
      <c r="I10" s="113" t="s">
        <v>20</v>
      </c>
      <c r="J10" s="114" t="s">
        <v>21</v>
      </c>
      <c r="K10" s="84">
        <f>E236</f>
        <v>717.90879829409255</v>
      </c>
      <c r="M10" s="216" t="s">
        <v>20</v>
      </c>
      <c r="N10" s="217" t="s">
        <v>21</v>
      </c>
      <c r="O10" s="218">
        <f>E258</f>
        <v>255.88716867787809</v>
      </c>
    </row>
    <row r="11" spans="1:15" x14ac:dyDescent="0.25">
      <c r="A11" s="14" t="s">
        <v>22</v>
      </c>
      <c r="B11" s="15" t="s">
        <v>23</v>
      </c>
      <c r="C11" s="97" t="s">
        <v>169</v>
      </c>
      <c r="D11" s="97"/>
      <c r="E11" s="97"/>
      <c r="F11" s="97"/>
      <c r="G11" s="97"/>
      <c r="I11" s="113"/>
      <c r="J11" s="114"/>
      <c r="K11" s="84"/>
      <c r="M11" s="216"/>
      <c r="N11" s="217"/>
      <c r="O11" s="218"/>
    </row>
    <row r="12" spans="1:15" ht="15.75" thickBot="1" x14ac:dyDescent="0.3">
      <c r="A12" s="14" t="s">
        <v>24</v>
      </c>
      <c r="B12" s="15" t="s">
        <v>25</v>
      </c>
      <c r="C12" s="202" t="s">
        <v>170</v>
      </c>
      <c r="D12" s="97"/>
      <c r="E12" s="97"/>
      <c r="F12" s="97"/>
      <c r="G12" s="97"/>
      <c r="I12" s="184" t="s">
        <v>26</v>
      </c>
      <c r="J12" s="184"/>
      <c r="K12" s="185">
        <f>K9+K10</f>
        <v>3604.561078294093</v>
      </c>
      <c r="M12" s="219" t="s">
        <v>26</v>
      </c>
      <c r="N12" s="219"/>
      <c r="O12" s="220">
        <f>O9+O10</f>
        <v>3142.5394486778782</v>
      </c>
    </row>
    <row r="13" spans="1:15" ht="15.75" thickBot="1" x14ac:dyDescent="0.3">
      <c r="A13" s="4" t="s">
        <v>27</v>
      </c>
      <c r="B13" s="16" t="s">
        <v>28</v>
      </c>
      <c r="C13" s="188">
        <v>12</v>
      </c>
      <c r="D13" s="188"/>
      <c r="E13" s="188"/>
      <c r="F13" s="188"/>
      <c r="G13" s="188"/>
      <c r="I13" s="184"/>
      <c r="J13" s="184"/>
      <c r="K13" s="185"/>
      <c r="M13" s="219"/>
      <c r="N13" s="219"/>
      <c r="O13" s="220"/>
    </row>
    <row r="14" spans="1:15" x14ac:dyDescent="0.25">
      <c r="M14" s="80"/>
    </row>
    <row r="15" spans="1:15" x14ac:dyDescent="0.25">
      <c r="A15" s="17" t="s">
        <v>29</v>
      </c>
    </row>
    <row r="16" spans="1:15" ht="15.75" thickBot="1" x14ac:dyDescent="0.3">
      <c r="A16" s="17"/>
      <c r="B16" s="17"/>
      <c r="M16" s="221"/>
      <c r="N16" s="221"/>
      <c r="O16" s="222"/>
    </row>
    <row r="17" spans="1:15" ht="15.75" customHeight="1" thickBot="1" x14ac:dyDescent="0.3">
      <c r="A17" s="193" t="s">
        <v>30</v>
      </c>
      <c r="B17" s="193"/>
      <c r="C17" s="194" t="s">
        <v>31</v>
      </c>
      <c r="D17" s="194"/>
      <c r="E17" s="194"/>
      <c r="F17" s="195" t="s">
        <v>32</v>
      </c>
      <c r="G17" s="195"/>
      <c r="H17" s="195"/>
      <c r="I17" s="196" t="s">
        <v>33</v>
      </c>
      <c r="J17" s="196"/>
      <c r="K17" s="196"/>
      <c r="M17" s="223"/>
      <c r="N17" s="223"/>
      <c r="O17" s="222"/>
    </row>
    <row r="18" spans="1:15" ht="35.25" customHeight="1" thickBot="1" x14ac:dyDescent="0.3">
      <c r="A18" s="197" t="s">
        <v>171</v>
      </c>
      <c r="B18" s="197"/>
      <c r="C18" s="198" t="s">
        <v>172</v>
      </c>
      <c r="D18" s="198"/>
      <c r="E18" s="198"/>
      <c r="F18" s="188">
        <v>13</v>
      </c>
      <c r="G18" s="188"/>
      <c r="H18" s="188"/>
      <c r="I18" s="199" t="s">
        <v>5</v>
      </c>
      <c r="J18" s="199"/>
      <c r="K18" s="8" t="s">
        <v>6</v>
      </c>
    </row>
    <row r="19" spans="1:15" x14ac:dyDescent="0.25">
      <c r="I19" s="9" t="s">
        <v>7</v>
      </c>
      <c r="J19" s="10" t="s">
        <v>8</v>
      </c>
      <c r="K19" s="2">
        <f>G44</f>
        <v>0</v>
      </c>
    </row>
    <row r="20" spans="1:15" x14ac:dyDescent="0.25">
      <c r="I20" s="9" t="s">
        <v>9</v>
      </c>
      <c r="J20" s="10" t="s">
        <v>10</v>
      </c>
      <c r="K20" s="11">
        <f>H110</f>
        <v>2886.6522800000002</v>
      </c>
    </row>
    <row r="21" spans="1:15" x14ac:dyDescent="0.25">
      <c r="I21" s="9" t="s">
        <v>11</v>
      </c>
      <c r="J21" s="10" t="s">
        <v>12</v>
      </c>
      <c r="K21" s="11">
        <f>H127</f>
        <v>0</v>
      </c>
    </row>
    <row r="22" spans="1:15" x14ac:dyDescent="0.25">
      <c r="A22" s="189" t="s">
        <v>34</v>
      </c>
      <c r="B22" s="189"/>
      <c r="C22" s="189"/>
      <c r="D22" s="189"/>
      <c r="I22" s="9" t="s">
        <v>13</v>
      </c>
      <c r="J22" s="10" t="s">
        <v>14</v>
      </c>
      <c r="K22" s="11">
        <f>H194</f>
        <v>0</v>
      </c>
    </row>
    <row r="23" spans="1:15" ht="15.75" thickBot="1" x14ac:dyDescent="0.3">
      <c r="A23" s="18"/>
      <c r="B23" s="18"/>
      <c r="C23" s="18"/>
      <c r="D23" s="18"/>
      <c r="I23" s="9" t="s">
        <v>16</v>
      </c>
      <c r="J23" s="10" t="s">
        <v>17</v>
      </c>
      <c r="K23" s="11">
        <f>G207</f>
        <v>0</v>
      </c>
    </row>
    <row r="24" spans="1:15" x14ac:dyDescent="0.25">
      <c r="A24" s="5">
        <v>1</v>
      </c>
      <c r="B24" s="145" t="s">
        <v>35</v>
      </c>
      <c r="C24" s="145"/>
      <c r="D24" s="190" t="s">
        <v>173</v>
      </c>
      <c r="E24" s="190"/>
      <c r="F24" s="190"/>
      <c r="I24" s="9"/>
      <c r="J24" s="12" t="s">
        <v>18</v>
      </c>
      <c r="K24" s="11">
        <f>SUM(K19:K23)</f>
        <v>2886.6522800000002</v>
      </c>
    </row>
    <row r="25" spans="1:15" ht="15" customHeight="1" x14ac:dyDescent="0.25">
      <c r="A25" s="14">
        <v>2</v>
      </c>
      <c r="B25" s="96" t="s">
        <v>36</v>
      </c>
      <c r="C25" s="96"/>
      <c r="D25" s="97">
        <v>5143</v>
      </c>
      <c r="E25" s="97"/>
      <c r="F25" s="97"/>
      <c r="I25" s="113" t="s">
        <v>20</v>
      </c>
      <c r="J25" s="114" t="s">
        <v>21</v>
      </c>
      <c r="K25" s="84">
        <f>E282</f>
        <v>545.77759726831835</v>
      </c>
    </row>
    <row r="26" spans="1:15" x14ac:dyDescent="0.25">
      <c r="A26" s="14">
        <v>3</v>
      </c>
      <c r="B26" s="96" t="s">
        <v>37</v>
      </c>
      <c r="C26" s="96"/>
      <c r="D26" s="183">
        <v>1412</v>
      </c>
      <c r="E26" s="183"/>
      <c r="F26" s="183"/>
      <c r="G26" t="s">
        <v>174</v>
      </c>
      <c r="I26" s="113"/>
      <c r="J26" s="114"/>
      <c r="K26" s="84"/>
    </row>
    <row r="27" spans="1:15" ht="15.75" thickBot="1" x14ac:dyDescent="0.3">
      <c r="A27" s="203"/>
      <c r="B27" s="204"/>
      <c r="C27" s="204"/>
      <c r="D27" s="205"/>
      <c r="E27" s="206"/>
      <c r="F27" s="207"/>
      <c r="H27" t="s">
        <v>38</v>
      </c>
      <c r="I27" s="184" t="s">
        <v>26</v>
      </c>
      <c r="J27" s="184"/>
      <c r="K27" s="185">
        <f>K24+K25</f>
        <v>3432.4298772683187</v>
      </c>
    </row>
    <row r="28" spans="1:15" ht="15.75" thickBot="1" x14ac:dyDescent="0.3">
      <c r="A28" s="4">
        <v>4</v>
      </c>
      <c r="B28" s="186" t="s">
        <v>39</v>
      </c>
      <c r="C28" s="186"/>
      <c r="D28" s="187">
        <v>45443</v>
      </c>
      <c r="E28" s="187"/>
      <c r="F28" s="187"/>
      <c r="I28" s="184"/>
      <c r="J28" s="184"/>
      <c r="K28" s="185"/>
    </row>
    <row r="31" spans="1:15" x14ac:dyDescent="0.25">
      <c r="N31" t="s">
        <v>163</v>
      </c>
    </row>
    <row r="32" spans="1:15" ht="26.25" x14ac:dyDescent="0.4">
      <c r="A32" s="6" t="s">
        <v>40</v>
      </c>
      <c r="B32" s="6"/>
    </row>
    <row r="35" spans="1:8" ht="24" thickBot="1" x14ac:dyDescent="0.4">
      <c r="A35" s="19">
        <v>1</v>
      </c>
      <c r="B35" s="179" t="s">
        <v>41</v>
      </c>
      <c r="C35" s="179"/>
      <c r="D35" s="179"/>
      <c r="E35" s="180" t="s">
        <v>42</v>
      </c>
      <c r="F35" s="180"/>
      <c r="G35" s="20" t="s">
        <v>6</v>
      </c>
    </row>
    <row r="36" spans="1:8" ht="15.75" thickBot="1" x14ac:dyDescent="0.3"/>
    <row r="37" spans="1:8" x14ac:dyDescent="0.25">
      <c r="A37" s="5" t="s">
        <v>43</v>
      </c>
      <c r="B37" s="145" t="s">
        <v>175</v>
      </c>
      <c r="C37" s="145"/>
      <c r="D37" s="145"/>
      <c r="E37" s="181"/>
      <c r="F37" s="181"/>
      <c r="G37" s="21"/>
      <c r="H37" s="79"/>
    </row>
    <row r="38" spans="1:8" ht="15.75" customHeight="1" x14ac:dyDescent="0.25">
      <c r="A38" s="182" t="s">
        <v>22</v>
      </c>
      <c r="B38" s="114" t="s">
        <v>44</v>
      </c>
      <c r="C38" s="114"/>
      <c r="D38" s="114"/>
      <c r="E38" s="83"/>
      <c r="F38" s="83"/>
      <c r="G38" s="84">
        <f>G37*E38</f>
        <v>0</v>
      </c>
    </row>
    <row r="39" spans="1:8" ht="15.75" customHeight="1" x14ac:dyDescent="0.25">
      <c r="A39" s="182"/>
      <c r="B39" s="114"/>
      <c r="C39" s="114"/>
      <c r="D39" s="114"/>
      <c r="E39" s="83"/>
      <c r="F39" s="83"/>
      <c r="G39" s="84"/>
    </row>
    <row r="40" spans="1:8" x14ac:dyDescent="0.25">
      <c r="A40" s="14" t="s">
        <v>24</v>
      </c>
      <c r="B40" s="96" t="s">
        <v>45</v>
      </c>
      <c r="C40" s="96"/>
      <c r="D40" s="96"/>
      <c r="E40" s="178">
        <v>0.2</v>
      </c>
      <c r="F40" s="178"/>
      <c r="G40" s="208"/>
    </row>
    <row r="41" spans="1:8" x14ac:dyDescent="0.25">
      <c r="A41" s="14" t="s">
        <v>27</v>
      </c>
      <c r="B41" s="96" t="s">
        <v>46</v>
      </c>
      <c r="C41" s="96"/>
      <c r="D41" s="96"/>
      <c r="E41" s="178">
        <v>0.3</v>
      </c>
      <c r="F41" s="178"/>
      <c r="G41" s="208"/>
    </row>
    <row r="42" spans="1:8" x14ac:dyDescent="0.25">
      <c r="A42" s="14" t="s">
        <v>47</v>
      </c>
      <c r="B42" s="96" t="s">
        <v>48</v>
      </c>
      <c r="C42" s="96"/>
      <c r="D42" s="96"/>
      <c r="E42" s="95"/>
      <c r="F42" s="95"/>
      <c r="G42" s="208"/>
    </row>
    <row r="43" spans="1:8" x14ac:dyDescent="0.25">
      <c r="A43" s="14" t="s">
        <v>49</v>
      </c>
      <c r="B43" s="96" t="s">
        <v>164</v>
      </c>
      <c r="C43" s="96"/>
      <c r="D43" s="96"/>
      <c r="E43" s="95"/>
      <c r="F43" s="95"/>
      <c r="G43" s="2"/>
    </row>
    <row r="44" spans="1:8" ht="15.75" thickBot="1" x14ac:dyDescent="0.3">
      <c r="A44" s="98" t="s">
        <v>50</v>
      </c>
      <c r="B44" s="98"/>
      <c r="C44" s="98"/>
      <c r="D44" s="98"/>
      <c r="E44" s="85"/>
      <c r="F44" s="85"/>
      <c r="G44" s="23">
        <f>SUM(G37:G43)</f>
        <v>0</v>
      </c>
    </row>
    <row r="47" spans="1:8" x14ac:dyDescent="0.25">
      <c r="A47" s="177" t="s">
        <v>51</v>
      </c>
      <c r="B47" s="177"/>
      <c r="C47" s="177"/>
      <c r="D47" s="100" t="s">
        <v>33</v>
      </c>
      <c r="E47" s="100"/>
      <c r="F47" s="100"/>
      <c r="G47" s="100"/>
      <c r="H47" s="100"/>
    </row>
    <row r="48" spans="1:8" ht="15" customHeight="1" thickBot="1" x14ac:dyDescent="0.3">
      <c r="A48" s="125" t="s">
        <v>52</v>
      </c>
      <c r="B48" s="173" t="s">
        <v>53</v>
      </c>
      <c r="C48" s="127">
        <f>G44*C88</f>
        <v>0</v>
      </c>
      <c r="D48" s="128" t="s">
        <v>52</v>
      </c>
      <c r="E48" s="173" t="s">
        <v>53</v>
      </c>
      <c r="F48" s="173"/>
      <c r="G48" s="173"/>
      <c r="H48" s="129">
        <f>G44*H88</f>
        <v>0</v>
      </c>
    </row>
    <row r="49" spans="1:8" ht="15.75" thickBot="1" x14ac:dyDescent="0.3">
      <c r="A49" s="125"/>
      <c r="B49" s="173"/>
      <c r="C49" s="127"/>
      <c r="D49" s="128"/>
      <c r="E49" s="173"/>
      <c r="F49" s="173"/>
      <c r="G49" s="173"/>
      <c r="H49" s="129"/>
    </row>
    <row r="52" spans="1:8" x14ac:dyDescent="0.25">
      <c r="A52" s="25"/>
    </row>
    <row r="57" spans="1:8" ht="16.5" thickBot="1" x14ac:dyDescent="0.3">
      <c r="A57" s="175" t="s">
        <v>54</v>
      </c>
      <c r="B57" s="175"/>
      <c r="C57" s="26">
        <f>G44</f>
        <v>0</v>
      </c>
    </row>
    <row r="59" spans="1:8" ht="26.25" x14ac:dyDescent="0.4">
      <c r="A59" s="6" t="s">
        <v>55</v>
      </c>
      <c r="B59" s="6"/>
    </row>
    <row r="61" spans="1:8" ht="26.25" x14ac:dyDescent="0.4">
      <c r="A61" s="27" t="s">
        <v>56</v>
      </c>
      <c r="B61" s="27"/>
      <c r="C61" s="27"/>
      <c r="D61" s="27"/>
    </row>
    <row r="63" spans="1:8" x14ac:dyDescent="0.25">
      <c r="A63" s="24" t="s">
        <v>57</v>
      </c>
      <c r="B63" s="28" t="s">
        <v>58</v>
      </c>
      <c r="C63" s="28"/>
      <c r="D63" s="100" t="s">
        <v>6</v>
      </c>
      <c r="E63" s="100"/>
      <c r="F63" s="100"/>
    </row>
    <row r="64" spans="1:8" ht="15" customHeight="1" x14ac:dyDescent="0.25">
      <c r="A64" s="113" t="s">
        <v>43</v>
      </c>
      <c r="B64" s="176" t="s">
        <v>59</v>
      </c>
      <c r="C64" s="176"/>
      <c r="D64" s="172">
        <v>1412</v>
      </c>
      <c r="E64" s="172"/>
      <c r="F64" s="172"/>
    </row>
    <row r="65" spans="1:9" x14ac:dyDescent="0.25">
      <c r="A65" s="113"/>
      <c r="B65" s="176"/>
      <c r="C65" s="176"/>
      <c r="D65" s="172"/>
      <c r="E65" s="172"/>
      <c r="F65" s="172"/>
    </row>
    <row r="66" spans="1:9" ht="15" customHeight="1" x14ac:dyDescent="0.25">
      <c r="A66" s="113" t="s">
        <v>9</v>
      </c>
      <c r="B66" s="116" t="s">
        <v>60</v>
      </c>
      <c r="C66" s="116"/>
      <c r="D66" s="172">
        <v>470.66</v>
      </c>
      <c r="E66" s="172"/>
      <c r="F66" s="172"/>
    </row>
    <row r="67" spans="1:9" x14ac:dyDescent="0.25">
      <c r="A67" s="113"/>
      <c r="B67" s="116"/>
      <c r="C67" s="116"/>
      <c r="D67" s="172"/>
      <c r="E67" s="172"/>
      <c r="F67" s="172"/>
    </row>
    <row r="68" spans="1:9" x14ac:dyDescent="0.25">
      <c r="A68" s="170" t="s">
        <v>50</v>
      </c>
      <c r="B68" s="170"/>
      <c r="C68" s="170"/>
      <c r="D68" s="171">
        <f>SUM(D64:F67)</f>
        <v>1882.66</v>
      </c>
      <c r="E68" s="171"/>
      <c r="F68" s="171"/>
    </row>
    <row r="69" spans="1:9" ht="15" customHeight="1" thickBot="1" x14ac:dyDescent="0.3">
      <c r="A69" s="125" t="s">
        <v>24</v>
      </c>
      <c r="B69" s="163" t="s">
        <v>61</v>
      </c>
      <c r="C69" s="163"/>
      <c r="D69" s="172">
        <f>D68*C88</f>
        <v>673.99228000000005</v>
      </c>
      <c r="E69" s="172"/>
      <c r="F69" s="172"/>
    </row>
    <row r="70" spans="1:9" ht="15" customHeight="1" thickBot="1" x14ac:dyDescent="0.3">
      <c r="A70" s="125"/>
      <c r="B70" s="163"/>
      <c r="C70" s="163"/>
      <c r="D70" s="172"/>
      <c r="E70" s="172"/>
      <c r="F70" s="172"/>
    </row>
    <row r="71" spans="1:9" ht="15" customHeight="1" thickBot="1" x14ac:dyDescent="0.3">
      <c r="A71" s="125"/>
      <c r="B71" s="173" t="s">
        <v>62</v>
      </c>
      <c r="C71" s="173"/>
      <c r="D71" s="174">
        <f>D68*H88</f>
        <v>564.798</v>
      </c>
      <c r="E71" s="174"/>
      <c r="F71" s="174"/>
    </row>
    <row r="72" spans="1:9" ht="15.75" thickBot="1" x14ac:dyDescent="0.3">
      <c r="A72" s="125"/>
      <c r="B72" s="173"/>
      <c r="C72" s="173"/>
      <c r="D72" s="174"/>
      <c r="E72" s="174"/>
      <c r="F72" s="174"/>
    </row>
    <row r="74" spans="1:9" ht="36" customHeight="1" x14ac:dyDescent="0.25">
      <c r="A74" s="169" t="s">
        <v>63</v>
      </c>
      <c r="B74" s="169"/>
      <c r="C74" s="169"/>
      <c r="D74" s="169"/>
      <c r="E74" s="169"/>
      <c r="F74" s="169"/>
      <c r="G74" s="169"/>
      <c r="H74" s="169"/>
    </row>
    <row r="75" spans="1:9" x14ac:dyDescent="0.25">
      <c r="A75" s="169"/>
      <c r="B75" s="169"/>
      <c r="C75" s="169"/>
      <c r="D75" s="169"/>
      <c r="E75" s="169"/>
      <c r="F75" s="169"/>
      <c r="G75" s="169"/>
      <c r="H75" s="169"/>
      <c r="I75" s="17"/>
    </row>
    <row r="76" spans="1:9" ht="17.25" customHeight="1" thickBot="1" x14ac:dyDescent="0.45">
      <c r="A76" s="29"/>
      <c r="B76" s="29"/>
      <c r="C76" s="29"/>
      <c r="D76" s="29"/>
      <c r="E76" s="29"/>
      <c r="F76" s="29"/>
      <c r="G76" s="29"/>
      <c r="H76" s="29"/>
    </row>
    <row r="77" spans="1:9" x14ac:dyDescent="0.25">
      <c r="A77" s="109" t="s">
        <v>51</v>
      </c>
      <c r="B77" s="109"/>
      <c r="C77" s="109"/>
      <c r="E77" s="110" t="s">
        <v>33</v>
      </c>
      <c r="F77" s="110"/>
      <c r="G77" s="110"/>
      <c r="H77" s="110"/>
    </row>
    <row r="78" spans="1:9" x14ac:dyDescent="0.25">
      <c r="A78" s="14" t="s">
        <v>64</v>
      </c>
      <c r="B78" s="30" t="s">
        <v>65</v>
      </c>
      <c r="C78" s="31" t="s">
        <v>66</v>
      </c>
      <c r="E78" s="14" t="s">
        <v>64</v>
      </c>
      <c r="F78" s="162" t="s">
        <v>67</v>
      </c>
      <c r="G78" s="162"/>
      <c r="H78" s="31" t="s">
        <v>68</v>
      </c>
    </row>
    <row r="79" spans="1:9" x14ac:dyDescent="0.25">
      <c r="A79" s="9" t="s">
        <v>7</v>
      </c>
      <c r="B79" s="12" t="s">
        <v>69</v>
      </c>
      <c r="C79" s="32">
        <v>0.2</v>
      </c>
      <c r="E79" s="9" t="s">
        <v>43</v>
      </c>
      <c r="F79" s="96" t="s">
        <v>70</v>
      </c>
      <c r="G79" s="96"/>
      <c r="H79" s="32">
        <v>0.2</v>
      </c>
    </row>
    <row r="80" spans="1:9" x14ac:dyDescent="0.25">
      <c r="A80" s="9" t="s">
        <v>22</v>
      </c>
      <c r="B80" s="12" t="s">
        <v>71</v>
      </c>
      <c r="C80" s="32">
        <v>2.5000000000000001E-2</v>
      </c>
      <c r="E80" s="9" t="s">
        <v>9</v>
      </c>
      <c r="F80" s="96" t="s">
        <v>72</v>
      </c>
      <c r="G80" s="96"/>
      <c r="H80" s="32"/>
    </row>
    <row r="81" spans="1:8" x14ac:dyDescent="0.25">
      <c r="A81" s="9" t="s">
        <v>11</v>
      </c>
      <c r="B81" s="12" t="s">
        <v>73</v>
      </c>
      <c r="C81" s="32">
        <v>0.02</v>
      </c>
      <c r="E81" s="9" t="s">
        <v>11</v>
      </c>
      <c r="F81" s="96" t="s">
        <v>73</v>
      </c>
      <c r="G81" s="96"/>
      <c r="H81" s="32">
        <v>0.02</v>
      </c>
    </row>
    <row r="82" spans="1:8" x14ac:dyDescent="0.25">
      <c r="A82" s="9" t="s">
        <v>27</v>
      </c>
      <c r="B82" s="12" t="s">
        <v>74</v>
      </c>
      <c r="C82" s="32">
        <v>1.4999999999999999E-2</v>
      </c>
      <c r="E82" s="9" t="s">
        <v>27</v>
      </c>
      <c r="F82" s="96" t="s">
        <v>74</v>
      </c>
      <c r="G82" s="96"/>
      <c r="H82" s="32"/>
    </row>
    <row r="83" spans="1:8" x14ac:dyDescent="0.25">
      <c r="A83" s="9" t="s">
        <v>47</v>
      </c>
      <c r="B83" s="12" t="s">
        <v>75</v>
      </c>
      <c r="C83" s="32">
        <v>0.01</v>
      </c>
      <c r="E83" s="9" t="s">
        <v>47</v>
      </c>
      <c r="F83" s="96" t="s">
        <v>75</v>
      </c>
      <c r="G83" s="96"/>
      <c r="H83" s="32"/>
    </row>
    <row r="84" spans="1:8" x14ac:dyDescent="0.25">
      <c r="A84" s="9" t="s">
        <v>49</v>
      </c>
      <c r="B84" s="12" t="s">
        <v>76</v>
      </c>
      <c r="C84" s="32">
        <v>6.0000000000000001E-3</v>
      </c>
      <c r="E84" s="9" t="s">
        <v>49</v>
      </c>
      <c r="F84" s="96" t="s">
        <v>76</v>
      </c>
      <c r="G84" s="96"/>
      <c r="H84" s="32"/>
    </row>
    <row r="85" spans="1:8" x14ac:dyDescent="0.25">
      <c r="A85" s="9" t="s">
        <v>77</v>
      </c>
      <c r="B85" s="12" t="s">
        <v>78</v>
      </c>
      <c r="C85" s="32">
        <v>2E-3</v>
      </c>
      <c r="E85" s="9" t="s">
        <v>77</v>
      </c>
      <c r="F85" s="96" t="s">
        <v>78</v>
      </c>
      <c r="G85" s="96"/>
      <c r="H85" s="32"/>
    </row>
    <row r="86" spans="1:8" x14ac:dyDescent="0.25">
      <c r="A86" s="9" t="s">
        <v>79</v>
      </c>
      <c r="B86" s="12" t="s">
        <v>80</v>
      </c>
      <c r="C86" s="32">
        <v>0.08</v>
      </c>
      <c r="E86" s="9" t="s">
        <v>79</v>
      </c>
      <c r="F86" s="96" t="s">
        <v>80</v>
      </c>
      <c r="G86" s="96"/>
      <c r="H86" s="32">
        <v>0.08</v>
      </c>
    </row>
    <row r="87" spans="1:8" x14ac:dyDescent="0.25">
      <c r="A87" s="33"/>
      <c r="B87" s="10"/>
      <c r="C87" s="34"/>
      <c r="E87" s="33"/>
      <c r="F87" s="96"/>
      <c r="G87" s="96"/>
      <c r="H87" s="34"/>
    </row>
    <row r="88" spans="1:8" ht="15.75" thickBot="1" x14ac:dyDescent="0.3">
      <c r="A88" s="98" t="s">
        <v>50</v>
      </c>
      <c r="B88" s="98"/>
      <c r="C88" s="35">
        <f>SUM(C79:C87)</f>
        <v>0.35800000000000004</v>
      </c>
      <c r="D88" s="17"/>
      <c r="E88" s="98" t="s">
        <v>50</v>
      </c>
      <c r="F88" s="98"/>
      <c r="G88" s="98"/>
      <c r="H88" s="35">
        <f>SUM(H79:H87)</f>
        <v>0.3</v>
      </c>
    </row>
    <row r="89" spans="1:8" ht="26.25" x14ac:dyDescent="0.4">
      <c r="A89" s="6" t="s">
        <v>81</v>
      </c>
    </row>
    <row r="91" spans="1:8" x14ac:dyDescent="0.25">
      <c r="A91" s="36" t="s">
        <v>82</v>
      </c>
      <c r="B91" s="37" t="s">
        <v>83</v>
      </c>
      <c r="C91" s="168" t="s">
        <v>6</v>
      </c>
      <c r="D91" s="168"/>
      <c r="E91" s="168"/>
    </row>
    <row r="92" spans="1:8" x14ac:dyDescent="0.25">
      <c r="A92" s="165" t="s">
        <v>7</v>
      </c>
      <c r="B92" s="38" t="s">
        <v>84</v>
      </c>
      <c r="C92" s="88">
        <v>0</v>
      </c>
      <c r="D92" s="88"/>
      <c r="E92" s="88"/>
    </row>
    <row r="93" spans="1:8" ht="45" x14ac:dyDescent="0.25">
      <c r="A93" s="165"/>
      <c r="B93" s="39" t="s">
        <v>85</v>
      </c>
      <c r="C93" s="88"/>
      <c r="D93" s="88"/>
      <c r="E93" s="88"/>
    </row>
    <row r="94" spans="1:8" x14ac:dyDescent="0.25">
      <c r="A94" s="40" t="s">
        <v>9</v>
      </c>
      <c r="B94" s="41" t="s">
        <v>165</v>
      </c>
      <c r="C94" s="88">
        <v>330</v>
      </c>
      <c r="D94" s="88"/>
      <c r="E94" s="88"/>
      <c r="F94" t="s">
        <v>176</v>
      </c>
    </row>
    <row r="95" spans="1:8" x14ac:dyDescent="0.25">
      <c r="A95" s="165" t="s">
        <v>11</v>
      </c>
      <c r="B95" s="42"/>
      <c r="C95" s="84"/>
      <c r="D95" s="84"/>
      <c r="E95" s="84"/>
    </row>
    <row r="96" spans="1:8" x14ac:dyDescent="0.25">
      <c r="A96" s="165"/>
      <c r="B96" s="39"/>
      <c r="C96" s="84"/>
      <c r="D96" s="84"/>
      <c r="E96" s="84"/>
    </row>
    <row r="97" spans="1:9" x14ac:dyDescent="0.25">
      <c r="A97" s="43" t="s">
        <v>13</v>
      </c>
      <c r="B97" s="44"/>
      <c r="C97" s="84"/>
      <c r="D97" s="84"/>
      <c r="E97" s="84"/>
    </row>
    <row r="98" spans="1:9" ht="15.75" thickBot="1" x14ac:dyDescent="0.3">
      <c r="A98" s="166" t="s">
        <v>86</v>
      </c>
      <c r="B98" s="166"/>
      <c r="C98" s="167">
        <f>SUM(C92:E97)</f>
        <v>330</v>
      </c>
      <c r="D98" s="167"/>
      <c r="E98" s="167"/>
      <c r="I98" s="45"/>
    </row>
    <row r="99" spans="1:9" x14ac:dyDescent="0.25">
      <c r="A99" t="s">
        <v>87</v>
      </c>
      <c r="I99" s="45"/>
    </row>
    <row r="100" spans="1:9" ht="31.5" customHeight="1" x14ac:dyDescent="0.25">
      <c r="A100" s="161" t="s">
        <v>88</v>
      </c>
      <c r="B100" s="161"/>
      <c r="C100" s="161"/>
      <c r="D100" s="161"/>
      <c r="E100" s="161"/>
      <c r="F100" s="161"/>
      <c r="G100" s="161"/>
      <c r="H100" s="161"/>
      <c r="I100" s="45"/>
    </row>
    <row r="101" spans="1:9" ht="31.5" customHeight="1" x14ac:dyDescent="0.25">
      <c r="A101" s="46"/>
      <c r="B101" s="46"/>
      <c r="C101" s="46"/>
      <c r="D101" s="46"/>
      <c r="E101" s="46"/>
      <c r="F101" s="46"/>
      <c r="G101" s="46"/>
      <c r="H101" s="46"/>
    </row>
    <row r="102" spans="1:9" ht="31.5" customHeight="1" x14ac:dyDescent="0.25">
      <c r="A102" s="46"/>
      <c r="B102" s="46"/>
      <c r="C102" s="46"/>
      <c r="D102" s="46"/>
      <c r="E102" s="46"/>
      <c r="F102" s="46"/>
      <c r="G102" s="46"/>
      <c r="H102" s="46"/>
    </row>
    <row r="103" spans="1:9" ht="26.25" x14ac:dyDescent="0.4">
      <c r="A103" s="6" t="s">
        <v>89</v>
      </c>
      <c r="I103" s="17"/>
    </row>
    <row r="105" spans="1:9" x14ac:dyDescent="0.25">
      <c r="A105" s="110" t="s">
        <v>51</v>
      </c>
      <c r="B105" s="110"/>
      <c r="C105" s="110"/>
      <c r="D105" s="109" t="s">
        <v>33</v>
      </c>
      <c r="E105" s="109"/>
      <c r="F105" s="109"/>
      <c r="G105" s="109"/>
      <c r="H105" s="109"/>
    </row>
    <row r="106" spans="1:9" x14ac:dyDescent="0.25">
      <c r="A106" s="22">
        <v>2</v>
      </c>
      <c r="B106" s="30" t="s">
        <v>65</v>
      </c>
      <c r="C106" s="47" t="s">
        <v>90</v>
      </c>
      <c r="D106" s="22">
        <v>2</v>
      </c>
      <c r="E106" s="162" t="s">
        <v>67</v>
      </c>
      <c r="F106" s="162"/>
      <c r="G106" s="162"/>
      <c r="H106" s="31" t="s">
        <v>90</v>
      </c>
    </row>
    <row r="107" spans="1:9" ht="30" customHeight="1" x14ac:dyDescent="0.25">
      <c r="A107" s="3" t="s">
        <v>91</v>
      </c>
      <c r="B107" s="48" t="s">
        <v>92</v>
      </c>
      <c r="C107" s="49">
        <f>D68</f>
        <v>1882.66</v>
      </c>
      <c r="D107" s="3" t="s">
        <v>91</v>
      </c>
      <c r="E107" s="163" t="s">
        <v>92</v>
      </c>
      <c r="F107" s="163"/>
      <c r="G107" s="163"/>
      <c r="H107" s="50">
        <f>D68</f>
        <v>1882.66</v>
      </c>
    </row>
    <row r="108" spans="1:9" ht="45" customHeight="1" x14ac:dyDescent="0.25">
      <c r="A108" s="3" t="s">
        <v>93</v>
      </c>
      <c r="B108" s="51" t="s">
        <v>94</v>
      </c>
      <c r="C108" s="49">
        <f>C48+D69</f>
        <v>673.99228000000005</v>
      </c>
      <c r="D108" s="3" t="s">
        <v>93</v>
      </c>
      <c r="E108" s="164" t="s">
        <v>95</v>
      </c>
      <c r="F108" s="164"/>
      <c r="G108" s="164"/>
      <c r="H108" s="50">
        <f>H48+D69</f>
        <v>673.99228000000005</v>
      </c>
    </row>
    <row r="109" spans="1:9" x14ac:dyDescent="0.25">
      <c r="A109" s="3" t="s">
        <v>82</v>
      </c>
      <c r="B109" s="12" t="s">
        <v>96</v>
      </c>
      <c r="C109" s="49">
        <f>C98</f>
        <v>330</v>
      </c>
      <c r="D109" s="3" t="s">
        <v>82</v>
      </c>
      <c r="E109" s="12" t="s">
        <v>96</v>
      </c>
      <c r="F109" s="12"/>
      <c r="G109" s="12"/>
      <c r="H109" s="50">
        <f>C98</f>
        <v>330</v>
      </c>
    </row>
    <row r="110" spans="1:9" ht="15.75" thickBot="1" x14ac:dyDescent="0.3">
      <c r="A110" s="98" t="s">
        <v>86</v>
      </c>
      <c r="B110" s="98"/>
      <c r="C110" s="52">
        <f>SUM(C107:C109)</f>
        <v>2886.6522800000002</v>
      </c>
      <c r="D110" s="98" t="s">
        <v>86</v>
      </c>
      <c r="E110" s="98"/>
      <c r="F110" s="98"/>
      <c r="G110" s="98"/>
      <c r="H110" s="53">
        <f>SUM(H107:H109)</f>
        <v>2886.6522800000002</v>
      </c>
    </row>
    <row r="111" spans="1:9" ht="26.25" x14ac:dyDescent="0.4">
      <c r="A111" s="6" t="s">
        <v>97</v>
      </c>
      <c r="C111" s="54"/>
      <c r="F111" s="159"/>
      <c r="G111" s="159"/>
      <c r="H111" s="54"/>
    </row>
    <row r="113" spans="1:8" x14ac:dyDescent="0.25">
      <c r="A113" s="24">
        <v>3</v>
      </c>
      <c r="B113" s="100" t="s">
        <v>98</v>
      </c>
      <c r="C113" s="100"/>
      <c r="D113" s="100"/>
      <c r="E113" s="100"/>
      <c r="F113" s="100"/>
      <c r="G113" s="109" t="s">
        <v>6</v>
      </c>
      <c r="H113" s="109"/>
    </row>
    <row r="114" spans="1:8" x14ac:dyDescent="0.25">
      <c r="A114" s="113" t="s">
        <v>7</v>
      </c>
      <c r="B114" s="152" t="s">
        <v>99</v>
      </c>
      <c r="C114" s="152"/>
      <c r="D114" s="152"/>
      <c r="E114" s="152"/>
      <c r="F114" s="152"/>
      <c r="G114" s="155">
        <f>(G44/12)*5%</f>
        <v>0</v>
      </c>
      <c r="H114" s="155"/>
    </row>
    <row r="115" spans="1:8" ht="29.25" customHeight="1" x14ac:dyDescent="0.25">
      <c r="A115" s="113"/>
      <c r="B115" s="160" t="s">
        <v>100</v>
      </c>
      <c r="C115" s="160"/>
      <c r="D115" s="160"/>
      <c r="E115" s="160"/>
      <c r="F115" s="160"/>
      <c r="G115" s="155"/>
      <c r="H115" s="155"/>
    </row>
    <row r="116" spans="1:8" x14ac:dyDescent="0.25">
      <c r="A116" s="113" t="s">
        <v>9</v>
      </c>
      <c r="B116" s="152" t="s">
        <v>101</v>
      </c>
      <c r="C116" s="152"/>
      <c r="D116" s="152"/>
      <c r="E116" s="152"/>
      <c r="F116" s="152"/>
      <c r="G116" s="155">
        <f>G114*8%</f>
        <v>0</v>
      </c>
      <c r="H116" s="155"/>
    </row>
    <row r="117" spans="1:8" ht="30" customHeight="1" x14ac:dyDescent="0.25">
      <c r="A117" s="113"/>
      <c r="B117" s="156" t="s">
        <v>102</v>
      </c>
      <c r="C117" s="156"/>
      <c r="D117" s="156"/>
      <c r="E117" s="156"/>
      <c r="F117" s="156"/>
      <c r="G117" s="155"/>
      <c r="H117" s="155"/>
    </row>
    <row r="118" spans="1:8" ht="15" customHeight="1" x14ac:dyDescent="0.25">
      <c r="A118" s="3" t="s">
        <v>11</v>
      </c>
      <c r="B118" s="157" t="s">
        <v>103</v>
      </c>
      <c r="C118" s="157"/>
      <c r="D118" s="157"/>
      <c r="E118" s="157"/>
      <c r="F118" s="157"/>
      <c r="G118" s="158"/>
      <c r="H118" s="158"/>
    </row>
    <row r="119" spans="1:8" ht="15.75" thickBot="1" x14ac:dyDescent="0.3">
      <c r="A119" s="125" t="s">
        <v>13</v>
      </c>
      <c r="B119" s="152" t="s">
        <v>104</v>
      </c>
      <c r="C119" s="152"/>
      <c r="D119" s="152"/>
      <c r="E119" s="152"/>
      <c r="F119" s="152"/>
      <c r="G119" s="153">
        <f>((((G44/30)/12)*7)*100%)</f>
        <v>0</v>
      </c>
      <c r="H119" s="153"/>
    </row>
    <row r="120" spans="1:8" ht="48.75" customHeight="1" thickBot="1" x14ac:dyDescent="0.3">
      <c r="A120" s="125"/>
      <c r="B120" s="154" t="s">
        <v>105</v>
      </c>
      <c r="C120" s="154"/>
      <c r="D120" s="154"/>
      <c r="E120" s="154"/>
      <c r="F120" s="154"/>
      <c r="G120" s="153"/>
      <c r="H120" s="153"/>
    </row>
    <row r="121" spans="1:8" x14ac:dyDescent="0.25">
      <c r="A121" s="110" t="s">
        <v>51</v>
      </c>
      <c r="B121" s="110"/>
      <c r="C121" s="110"/>
      <c r="D121" s="109" t="s">
        <v>33</v>
      </c>
      <c r="E121" s="109"/>
      <c r="F121" s="109"/>
      <c r="G121" s="109"/>
      <c r="H121" s="109"/>
    </row>
    <row r="122" spans="1:8" ht="15" customHeight="1" x14ac:dyDescent="0.25">
      <c r="A122" s="119" t="s">
        <v>16</v>
      </c>
      <c r="B122" s="123" t="s">
        <v>106</v>
      </c>
      <c r="C122" s="151">
        <f>G119*C88</f>
        <v>0</v>
      </c>
      <c r="D122" s="119" t="s">
        <v>16</v>
      </c>
      <c r="E122" s="123" t="s">
        <v>106</v>
      </c>
      <c r="F122" s="123"/>
      <c r="G122" s="123"/>
      <c r="H122" s="124">
        <f>G119*H88</f>
        <v>0</v>
      </c>
    </row>
    <row r="123" spans="1:8" x14ac:dyDescent="0.25">
      <c r="A123" s="119"/>
      <c r="B123" s="123"/>
      <c r="C123" s="151"/>
      <c r="D123" s="119"/>
      <c r="E123" s="123"/>
      <c r="F123" s="123"/>
      <c r="G123" s="123"/>
      <c r="H123" s="124"/>
    </row>
    <row r="124" spans="1:8" ht="15" customHeight="1" x14ac:dyDescent="0.25">
      <c r="A124" s="119" t="s">
        <v>20</v>
      </c>
      <c r="B124" s="148" t="s">
        <v>107</v>
      </c>
      <c r="C124" s="148"/>
      <c r="D124" s="148"/>
      <c r="E124" s="148"/>
      <c r="F124" s="148"/>
      <c r="G124" s="149">
        <f>G44*4%</f>
        <v>0</v>
      </c>
      <c r="H124" s="149"/>
    </row>
    <row r="125" spans="1:8" ht="32.25" customHeight="1" thickBot="1" x14ac:dyDescent="0.3">
      <c r="A125" s="119"/>
      <c r="B125" s="150" t="s">
        <v>108</v>
      </c>
      <c r="C125" s="150"/>
      <c r="D125" s="150"/>
      <c r="E125" s="150"/>
      <c r="F125" s="150"/>
      <c r="G125" s="149"/>
      <c r="H125" s="149"/>
    </row>
    <row r="126" spans="1:8" x14ac:dyDescent="0.25">
      <c r="A126" s="109" t="s">
        <v>51</v>
      </c>
      <c r="B126" s="109"/>
      <c r="C126" s="109"/>
      <c r="D126" s="109" t="s">
        <v>33</v>
      </c>
      <c r="E126" s="109"/>
      <c r="F126" s="109"/>
      <c r="G126" s="109"/>
      <c r="H126" s="109"/>
    </row>
    <row r="127" spans="1:8" ht="15.75" thickBot="1" x14ac:dyDescent="0.3">
      <c r="A127" s="98" t="s">
        <v>86</v>
      </c>
      <c r="B127" s="98"/>
      <c r="C127" s="56">
        <f>SUM(G114:H120)+C122+G124</f>
        <v>0</v>
      </c>
      <c r="D127" s="98" t="s">
        <v>86</v>
      </c>
      <c r="E127" s="98"/>
      <c r="F127" s="98"/>
      <c r="G127" s="98"/>
      <c r="H127" s="56">
        <f>G124+H122+SUM(G114:H120)</f>
        <v>0</v>
      </c>
    </row>
    <row r="138" spans="1:8" ht="26.25" x14ac:dyDescent="0.4">
      <c r="A138" s="6" t="s">
        <v>109</v>
      </c>
    </row>
    <row r="140" spans="1:8" ht="15.75" thickBot="1" x14ac:dyDescent="0.3">
      <c r="A140" s="57" t="s">
        <v>110</v>
      </c>
      <c r="B140" s="142" t="s">
        <v>111</v>
      </c>
      <c r="C140" s="142"/>
      <c r="D140" s="142"/>
      <c r="E140" s="142"/>
      <c r="F140" s="142"/>
      <c r="G140" s="143" t="s">
        <v>6</v>
      </c>
      <c r="H140" s="143"/>
    </row>
    <row r="141" spans="1:8" ht="15.75" thickBot="1" x14ac:dyDescent="0.3">
      <c r="A141" s="144" t="s">
        <v>7</v>
      </c>
      <c r="B141" s="145" t="s">
        <v>112</v>
      </c>
      <c r="C141" s="145"/>
      <c r="D141" s="145"/>
      <c r="E141" s="145"/>
      <c r="F141" s="145"/>
      <c r="G141" s="146">
        <v>0</v>
      </c>
      <c r="H141" s="146"/>
    </row>
    <row r="142" spans="1:8" ht="68.25" customHeight="1" thickBot="1" x14ac:dyDescent="0.3">
      <c r="A142" s="144"/>
      <c r="B142" s="147" t="s">
        <v>113</v>
      </c>
      <c r="C142" s="147"/>
      <c r="D142" s="147"/>
      <c r="E142" s="147"/>
      <c r="F142" s="147"/>
      <c r="G142" s="146"/>
      <c r="H142" s="146"/>
    </row>
    <row r="143" spans="1:8" ht="15.75" thickBot="1" x14ac:dyDescent="0.3">
      <c r="A143" s="87" t="s">
        <v>9</v>
      </c>
      <c r="B143" s="137" t="s">
        <v>114</v>
      </c>
      <c r="C143" s="137"/>
      <c r="D143" s="137"/>
      <c r="E143" s="137"/>
      <c r="F143" s="137"/>
      <c r="G143" s="138">
        <v>0</v>
      </c>
      <c r="H143" s="138"/>
    </row>
    <row r="144" spans="1:8" ht="13.5" customHeight="1" thickBot="1" x14ac:dyDescent="0.3">
      <c r="A144" s="87"/>
      <c r="B144" s="139" t="s">
        <v>115</v>
      </c>
      <c r="C144" s="139"/>
      <c r="D144" s="139"/>
      <c r="E144" s="139"/>
      <c r="F144" s="139"/>
      <c r="G144" s="138"/>
      <c r="H144" s="138"/>
    </row>
    <row r="145" spans="1:8" x14ac:dyDescent="0.25">
      <c r="A145" s="87" t="s">
        <v>11</v>
      </c>
      <c r="B145" s="137" t="s">
        <v>116</v>
      </c>
      <c r="C145" s="137"/>
      <c r="D145" s="137"/>
      <c r="E145" s="137"/>
      <c r="F145" s="137"/>
      <c r="G145" s="140">
        <v>0</v>
      </c>
      <c r="H145" s="140"/>
    </row>
    <row r="146" spans="1:8" ht="32.25" customHeight="1" x14ac:dyDescent="0.25">
      <c r="A146" s="87"/>
      <c r="B146" s="141" t="s">
        <v>117</v>
      </c>
      <c r="C146" s="141"/>
      <c r="D146" s="141"/>
      <c r="E146" s="141"/>
      <c r="F146" s="141"/>
      <c r="G146" s="140"/>
      <c r="H146" s="140"/>
    </row>
    <row r="147" spans="1:8" x14ac:dyDescent="0.25">
      <c r="A147" s="87" t="s">
        <v>13</v>
      </c>
      <c r="B147" s="134" t="s">
        <v>118</v>
      </c>
      <c r="C147" s="134"/>
      <c r="D147" s="134"/>
      <c r="E147" s="134"/>
      <c r="F147" s="134"/>
      <c r="G147" s="131">
        <v>0</v>
      </c>
      <c r="H147" s="131"/>
    </row>
    <row r="148" spans="1:8" ht="29.25" customHeight="1" x14ac:dyDescent="0.25">
      <c r="A148" s="87"/>
      <c r="B148" s="135" t="s">
        <v>119</v>
      </c>
      <c r="C148" s="135"/>
      <c r="D148" s="135"/>
      <c r="E148" s="135"/>
      <c r="F148" s="135"/>
      <c r="G148" s="131"/>
      <c r="H148" s="131"/>
    </row>
    <row r="149" spans="1:8" x14ac:dyDescent="0.25">
      <c r="A149" s="87" t="s">
        <v>16</v>
      </c>
      <c r="B149" s="108" t="s">
        <v>120</v>
      </c>
      <c r="C149" s="108"/>
      <c r="D149" s="108"/>
      <c r="E149" s="108"/>
      <c r="F149" s="108"/>
      <c r="G149" s="131">
        <v>0</v>
      </c>
      <c r="H149" s="131"/>
    </row>
    <row r="150" spans="1:8" x14ac:dyDescent="0.25">
      <c r="A150" s="87"/>
      <c r="B150" s="136"/>
      <c r="C150" s="136"/>
      <c r="D150" s="136"/>
      <c r="E150" s="136"/>
      <c r="F150" s="136"/>
      <c r="G150" s="131"/>
      <c r="H150" s="131"/>
    </row>
    <row r="151" spans="1:8" x14ac:dyDescent="0.25">
      <c r="A151" s="87" t="s">
        <v>20</v>
      </c>
      <c r="B151" s="108" t="s">
        <v>121</v>
      </c>
      <c r="C151" s="108"/>
      <c r="D151" s="108"/>
      <c r="E151" s="108"/>
      <c r="F151" s="108"/>
      <c r="G151" s="131">
        <v>0</v>
      </c>
      <c r="H151" s="131"/>
    </row>
    <row r="152" spans="1:8" ht="32.25" customHeight="1" x14ac:dyDescent="0.25">
      <c r="A152" s="87"/>
      <c r="B152" s="132" t="s">
        <v>122</v>
      </c>
      <c r="C152" s="132"/>
      <c r="D152" s="132"/>
      <c r="E152" s="132"/>
      <c r="F152" s="132"/>
      <c r="G152" s="131"/>
      <c r="H152" s="131"/>
    </row>
    <row r="153" spans="1:8" x14ac:dyDescent="0.25">
      <c r="A153" s="133" t="s">
        <v>86</v>
      </c>
      <c r="B153" s="133"/>
      <c r="C153" s="133"/>
      <c r="D153" s="133"/>
      <c r="E153" s="133"/>
      <c r="F153" s="133"/>
      <c r="G153" s="107">
        <f>SUM(G141:H152)</f>
        <v>0</v>
      </c>
      <c r="H153" s="107"/>
    </row>
    <row r="154" spans="1:8" x14ac:dyDescent="0.25">
      <c r="A154" s="111" t="s">
        <v>51</v>
      </c>
      <c r="B154" s="111"/>
      <c r="C154" s="111"/>
      <c r="D154" s="118" t="s">
        <v>33</v>
      </c>
      <c r="E154" s="118"/>
      <c r="F154" s="118"/>
      <c r="G154" s="118"/>
      <c r="H154" s="118"/>
    </row>
    <row r="155" spans="1:8" ht="15" customHeight="1" thickBot="1" x14ac:dyDescent="0.3">
      <c r="A155" s="125" t="s">
        <v>52</v>
      </c>
      <c r="B155" s="126" t="s">
        <v>123</v>
      </c>
      <c r="C155" s="127">
        <f>G153*C88</f>
        <v>0</v>
      </c>
      <c r="D155" s="128" t="s">
        <v>52</v>
      </c>
      <c r="E155" s="126" t="s">
        <v>124</v>
      </c>
      <c r="F155" s="126"/>
      <c r="G155" s="126"/>
      <c r="H155" s="129">
        <f>G153*H88</f>
        <v>0</v>
      </c>
    </row>
    <row r="156" spans="1:8" ht="15.75" thickBot="1" x14ac:dyDescent="0.3">
      <c r="A156" s="125"/>
      <c r="B156" s="126"/>
      <c r="C156" s="127"/>
      <c r="D156" s="128"/>
      <c r="E156" s="126"/>
      <c r="F156" s="126"/>
      <c r="G156" s="126"/>
      <c r="H156" s="129"/>
    </row>
    <row r="157" spans="1:8" x14ac:dyDescent="0.25">
      <c r="A157" s="109" t="s">
        <v>51</v>
      </c>
      <c r="B157" s="109"/>
      <c r="C157" s="109"/>
      <c r="D157" s="109" t="s">
        <v>33</v>
      </c>
      <c r="E157" s="109"/>
      <c r="F157" s="109"/>
      <c r="G157" s="109"/>
      <c r="H157" s="109"/>
    </row>
    <row r="158" spans="1:8" ht="15.75" thickBot="1" x14ac:dyDescent="0.3">
      <c r="A158" s="98" t="s">
        <v>86</v>
      </c>
      <c r="B158" s="98"/>
      <c r="C158" s="58">
        <f>C155+G153</f>
        <v>0</v>
      </c>
      <c r="D158" s="98" t="s">
        <v>86</v>
      </c>
      <c r="E158" s="98"/>
      <c r="F158" s="98"/>
      <c r="G158" s="98"/>
      <c r="H158" s="56">
        <f>H155+G153</f>
        <v>0</v>
      </c>
    </row>
    <row r="163" spans="1:8" ht="26.25" x14ac:dyDescent="0.4">
      <c r="A163" s="6" t="s">
        <v>125</v>
      </c>
    </row>
    <row r="165" spans="1:8" x14ac:dyDescent="0.25">
      <c r="A165" s="59" t="s">
        <v>126</v>
      </c>
      <c r="B165" s="117" t="s">
        <v>127</v>
      </c>
      <c r="C165" s="117"/>
      <c r="D165" s="117"/>
      <c r="E165" s="117"/>
      <c r="F165" s="117"/>
      <c r="G165" s="100" t="s">
        <v>90</v>
      </c>
      <c r="H165" s="100"/>
    </row>
    <row r="166" spans="1:8" x14ac:dyDescent="0.25">
      <c r="A166" s="113" t="s">
        <v>7</v>
      </c>
      <c r="B166" s="108" t="s">
        <v>128</v>
      </c>
      <c r="C166" s="108"/>
      <c r="D166" s="108"/>
      <c r="E166" s="108"/>
      <c r="F166" s="108"/>
      <c r="G166" s="97"/>
      <c r="H166" s="97"/>
    </row>
    <row r="167" spans="1:8" ht="45" customHeight="1" x14ac:dyDescent="0.25">
      <c r="A167" s="113"/>
      <c r="B167" s="130" t="s">
        <v>129</v>
      </c>
      <c r="C167" s="130"/>
      <c r="D167" s="130"/>
      <c r="E167" s="130"/>
      <c r="F167" s="130"/>
      <c r="G167" s="97"/>
      <c r="H167" s="97"/>
    </row>
    <row r="168" spans="1:8" x14ac:dyDescent="0.25">
      <c r="A168" s="111" t="s">
        <v>51</v>
      </c>
      <c r="B168" s="111"/>
      <c r="C168" s="111"/>
      <c r="D168" s="118" t="s">
        <v>33</v>
      </c>
      <c r="E168" s="118"/>
      <c r="F168" s="118"/>
      <c r="G168" s="118"/>
      <c r="H168" s="118"/>
    </row>
    <row r="169" spans="1:8" ht="15" customHeight="1" thickBot="1" x14ac:dyDescent="0.3">
      <c r="A169" s="125" t="s">
        <v>9</v>
      </c>
      <c r="B169" s="126" t="s">
        <v>130</v>
      </c>
      <c r="C169" s="127">
        <f>G166*C88</f>
        <v>0</v>
      </c>
      <c r="D169" s="128" t="s">
        <v>9</v>
      </c>
      <c r="E169" s="126" t="s">
        <v>130</v>
      </c>
      <c r="F169" s="126"/>
      <c r="G169" s="126"/>
      <c r="H169" s="129">
        <f>G166*H88</f>
        <v>0</v>
      </c>
    </row>
    <row r="170" spans="1:8" ht="31.5" customHeight="1" thickBot="1" x14ac:dyDescent="0.3">
      <c r="A170" s="125"/>
      <c r="B170" s="126"/>
      <c r="C170" s="127"/>
      <c r="D170" s="128"/>
      <c r="E170" s="126"/>
      <c r="F170" s="126"/>
      <c r="G170" s="126"/>
      <c r="H170" s="129"/>
    </row>
    <row r="171" spans="1:8" x14ac:dyDescent="0.25">
      <c r="A171" s="111" t="s">
        <v>51</v>
      </c>
      <c r="B171" s="111"/>
      <c r="C171" s="111"/>
      <c r="D171" s="118" t="s">
        <v>33</v>
      </c>
      <c r="E171" s="118"/>
      <c r="F171" s="118"/>
      <c r="G171" s="118"/>
      <c r="H171" s="118"/>
    </row>
    <row r="172" spans="1:8" ht="15" customHeight="1" x14ac:dyDescent="0.25">
      <c r="A172" s="119" t="s">
        <v>11</v>
      </c>
      <c r="B172" s="120" t="s">
        <v>131</v>
      </c>
      <c r="C172" s="121">
        <f>G166*8%</f>
        <v>0</v>
      </c>
      <c r="D172" s="122" t="s">
        <v>11</v>
      </c>
      <c r="E172" s="123" t="s">
        <v>131</v>
      </c>
      <c r="F172" s="123"/>
      <c r="G172" s="123"/>
      <c r="H172" s="124">
        <f>G166*8%</f>
        <v>0</v>
      </c>
    </row>
    <row r="173" spans="1:8" x14ac:dyDescent="0.25">
      <c r="A173" s="119"/>
      <c r="B173" s="120"/>
      <c r="C173" s="121"/>
      <c r="D173" s="122"/>
      <c r="E173" s="123"/>
      <c r="F173" s="123"/>
      <c r="G173" s="123"/>
      <c r="H173" s="124"/>
    </row>
    <row r="174" spans="1:8" ht="15.75" thickBot="1" x14ac:dyDescent="0.3">
      <c r="A174" s="55" t="s">
        <v>13</v>
      </c>
      <c r="B174" s="108" t="s">
        <v>132</v>
      </c>
      <c r="C174" s="108"/>
      <c r="D174" s="108"/>
      <c r="E174" s="108"/>
      <c r="F174" s="108"/>
      <c r="G174" s="108"/>
      <c r="H174" s="60"/>
    </row>
    <row r="175" spans="1:8" x14ac:dyDescent="0.25">
      <c r="A175" s="109" t="s">
        <v>51</v>
      </c>
      <c r="B175" s="109"/>
      <c r="C175" s="109"/>
      <c r="D175" s="109" t="s">
        <v>33</v>
      </c>
      <c r="E175" s="109"/>
      <c r="F175" s="109"/>
      <c r="G175" s="109"/>
      <c r="H175" s="109"/>
    </row>
    <row r="176" spans="1:8" ht="15.75" thickBot="1" x14ac:dyDescent="0.3">
      <c r="A176" s="98" t="s">
        <v>86</v>
      </c>
      <c r="B176" s="98"/>
      <c r="C176" s="58">
        <f>G166+C169+C172+H174</f>
        <v>0</v>
      </c>
      <c r="D176" s="98" t="s">
        <v>86</v>
      </c>
      <c r="E176" s="98"/>
      <c r="F176" s="98"/>
      <c r="G176" s="98"/>
      <c r="H176" s="56">
        <f>G166+H169+H172+H174</f>
        <v>0</v>
      </c>
    </row>
    <row r="178" spans="1:8" x14ac:dyDescent="0.25">
      <c r="A178" s="59" t="s">
        <v>133</v>
      </c>
      <c r="B178" s="117" t="s">
        <v>134</v>
      </c>
      <c r="C178" s="117"/>
      <c r="D178" s="117"/>
      <c r="E178" s="117"/>
      <c r="F178" s="117"/>
      <c r="G178" s="100" t="s">
        <v>6</v>
      </c>
      <c r="H178" s="100"/>
    </row>
    <row r="179" spans="1:8" x14ac:dyDescent="0.25">
      <c r="A179" s="33" t="s">
        <v>7</v>
      </c>
      <c r="B179" s="96" t="s">
        <v>135</v>
      </c>
      <c r="C179" s="96"/>
      <c r="D179" s="96"/>
      <c r="E179" s="96"/>
      <c r="F179" s="96"/>
      <c r="G179" s="97"/>
      <c r="H179" s="97"/>
    </row>
    <row r="180" spans="1:8" x14ac:dyDescent="0.25">
      <c r="A180" s="111" t="s">
        <v>51</v>
      </c>
      <c r="B180" s="111"/>
      <c r="C180" s="111"/>
      <c r="D180" s="112" t="s">
        <v>33</v>
      </c>
      <c r="E180" s="112"/>
      <c r="F180" s="112"/>
      <c r="G180" s="112"/>
      <c r="H180" s="112"/>
    </row>
    <row r="181" spans="1:8" ht="15" customHeight="1" x14ac:dyDescent="0.25">
      <c r="A181" s="113" t="s">
        <v>9</v>
      </c>
      <c r="B181" s="116" t="s">
        <v>130</v>
      </c>
      <c r="C181" s="115">
        <f>G179*C88</f>
        <v>0</v>
      </c>
      <c r="D181" s="87" t="s">
        <v>9</v>
      </c>
      <c r="E181" s="116" t="s">
        <v>130</v>
      </c>
      <c r="F181" s="116"/>
      <c r="G181" s="116"/>
      <c r="H181" s="84">
        <f>G179*H88</f>
        <v>0</v>
      </c>
    </row>
    <row r="182" spans="1:8" x14ac:dyDescent="0.25">
      <c r="A182" s="113"/>
      <c r="B182" s="116"/>
      <c r="C182" s="115"/>
      <c r="D182" s="87"/>
      <c r="E182" s="116"/>
      <c r="F182" s="116"/>
      <c r="G182" s="116"/>
      <c r="H182" s="84"/>
    </row>
    <row r="183" spans="1:8" x14ac:dyDescent="0.25">
      <c r="A183" s="111" t="s">
        <v>51</v>
      </c>
      <c r="B183" s="111"/>
      <c r="C183" s="111"/>
      <c r="D183" s="112" t="s">
        <v>33</v>
      </c>
      <c r="E183" s="112"/>
      <c r="F183" s="112"/>
      <c r="G183" s="112"/>
      <c r="H183" s="112"/>
    </row>
    <row r="184" spans="1:8" ht="15" customHeight="1" x14ac:dyDescent="0.25">
      <c r="A184" s="113" t="s">
        <v>11</v>
      </c>
      <c r="B184" s="114" t="s">
        <v>131</v>
      </c>
      <c r="C184" s="115">
        <f>G179*8%</f>
        <v>0</v>
      </c>
      <c r="D184" s="87" t="s">
        <v>11</v>
      </c>
      <c r="E184" s="116" t="s">
        <v>131</v>
      </c>
      <c r="F184" s="116"/>
      <c r="G184" s="116"/>
      <c r="H184" s="84">
        <f>G179*8%</f>
        <v>0</v>
      </c>
    </row>
    <row r="185" spans="1:8" x14ac:dyDescent="0.25">
      <c r="A185" s="113"/>
      <c r="B185" s="114"/>
      <c r="C185" s="115"/>
      <c r="D185" s="87"/>
      <c r="E185" s="116"/>
      <c r="F185" s="116"/>
      <c r="G185" s="116"/>
      <c r="H185" s="84"/>
    </row>
    <row r="186" spans="1:8" ht="15.75" thickBot="1" x14ac:dyDescent="0.3">
      <c r="A186" s="55" t="s">
        <v>13</v>
      </c>
      <c r="B186" s="108" t="s">
        <v>132</v>
      </c>
      <c r="C186" s="108"/>
      <c r="D186" s="108"/>
      <c r="E186" s="108"/>
      <c r="F186" s="108"/>
      <c r="G186" s="108"/>
      <c r="H186" s="60"/>
    </row>
    <row r="187" spans="1:8" x14ac:dyDescent="0.25">
      <c r="A187" s="109" t="s">
        <v>51</v>
      </c>
      <c r="B187" s="109"/>
      <c r="C187" s="109"/>
      <c r="D187" s="109" t="s">
        <v>33</v>
      </c>
      <c r="E187" s="109"/>
      <c r="F187" s="109"/>
      <c r="G187" s="109"/>
      <c r="H187" s="109"/>
    </row>
    <row r="188" spans="1:8" ht="15.75" thickBot="1" x14ac:dyDescent="0.3">
      <c r="A188" s="98" t="s">
        <v>86</v>
      </c>
      <c r="B188" s="98"/>
      <c r="C188" s="58">
        <f>G179+C181+C184+H186</f>
        <v>0</v>
      </c>
      <c r="D188" s="98" t="s">
        <v>86</v>
      </c>
      <c r="E188" s="98"/>
      <c r="F188" s="98"/>
      <c r="G188" s="98"/>
      <c r="H188" s="56">
        <f>G179+H181+H184+H186</f>
        <v>0</v>
      </c>
    </row>
    <row r="191" spans="1:8" ht="26.25" x14ac:dyDescent="0.4">
      <c r="A191" s="6" t="s">
        <v>136</v>
      </c>
    </row>
    <row r="193" spans="1:8" x14ac:dyDescent="0.25">
      <c r="A193" s="110" t="s">
        <v>51</v>
      </c>
      <c r="B193" s="110"/>
      <c r="C193" s="110"/>
      <c r="D193" s="109" t="s">
        <v>33</v>
      </c>
      <c r="E193" s="109"/>
      <c r="F193" s="109"/>
      <c r="G193" s="109"/>
      <c r="H193" s="109"/>
    </row>
    <row r="194" spans="1:8" ht="15" customHeight="1" x14ac:dyDescent="0.25">
      <c r="A194" s="103">
        <v>4</v>
      </c>
      <c r="B194" s="104" t="s">
        <v>137</v>
      </c>
      <c r="C194" s="105">
        <f>SUM(C196:C198)</f>
        <v>0</v>
      </c>
      <c r="D194" s="103">
        <v>4</v>
      </c>
      <c r="E194" s="106" t="s">
        <v>137</v>
      </c>
      <c r="F194" s="106"/>
      <c r="G194" s="106"/>
      <c r="H194" s="107">
        <f>SUM(H196:H198)</f>
        <v>0</v>
      </c>
    </row>
    <row r="195" spans="1:8" x14ac:dyDescent="0.25">
      <c r="A195" s="103"/>
      <c r="B195" s="104"/>
      <c r="C195" s="105"/>
      <c r="D195" s="103"/>
      <c r="E195" s="106"/>
      <c r="F195" s="106"/>
      <c r="G195" s="106"/>
      <c r="H195" s="107"/>
    </row>
    <row r="196" spans="1:8" x14ac:dyDescent="0.25">
      <c r="A196" s="9" t="s">
        <v>110</v>
      </c>
      <c r="B196" s="12" t="s">
        <v>138</v>
      </c>
      <c r="C196" s="61">
        <f>C158</f>
        <v>0</v>
      </c>
      <c r="D196" s="9" t="s">
        <v>110</v>
      </c>
      <c r="E196" s="12" t="s">
        <v>138</v>
      </c>
      <c r="F196" s="12"/>
      <c r="G196" s="12"/>
      <c r="H196" s="62">
        <f>H158</f>
        <v>0</v>
      </c>
    </row>
    <row r="197" spans="1:8" x14ac:dyDescent="0.25">
      <c r="A197" s="9" t="s">
        <v>126</v>
      </c>
      <c r="B197" s="12" t="s">
        <v>139</v>
      </c>
      <c r="C197" s="61">
        <f>C176</f>
        <v>0</v>
      </c>
      <c r="D197" s="9" t="s">
        <v>126</v>
      </c>
      <c r="E197" s="12" t="s">
        <v>139</v>
      </c>
      <c r="F197" s="12"/>
      <c r="G197" s="12"/>
      <c r="H197" s="62">
        <f>H176</f>
        <v>0</v>
      </c>
    </row>
    <row r="198" spans="1:8" ht="15.75" thickBot="1" x14ac:dyDescent="0.3">
      <c r="A198" s="63" t="s">
        <v>133</v>
      </c>
      <c r="B198" s="64" t="s">
        <v>140</v>
      </c>
      <c r="C198" s="65">
        <f>C188</f>
        <v>0</v>
      </c>
      <c r="D198" s="63" t="s">
        <v>133</v>
      </c>
      <c r="E198" s="64" t="s">
        <v>140</v>
      </c>
      <c r="F198" s="64"/>
      <c r="G198" s="64"/>
      <c r="H198" s="66">
        <f>H188</f>
        <v>0</v>
      </c>
    </row>
    <row r="199" spans="1:8" x14ac:dyDescent="0.25">
      <c r="D199" s="7"/>
    </row>
    <row r="200" spans="1:8" ht="26.25" x14ac:dyDescent="0.4">
      <c r="A200" s="6" t="s">
        <v>141</v>
      </c>
    </row>
    <row r="201" spans="1:8" ht="15.75" thickBot="1" x14ac:dyDescent="0.3">
      <c r="A201" s="17"/>
    </row>
    <row r="202" spans="1:8" x14ac:dyDescent="0.25">
      <c r="A202" s="24">
        <v>5</v>
      </c>
      <c r="B202" s="99" t="s">
        <v>142</v>
      </c>
      <c r="C202" s="99"/>
      <c r="D202" s="99"/>
      <c r="E202" s="99"/>
      <c r="F202" s="99"/>
      <c r="G202" s="100" t="s">
        <v>6</v>
      </c>
      <c r="H202" s="100"/>
    </row>
    <row r="203" spans="1:8" x14ac:dyDescent="0.25">
      <c r="A203" s="33" t="s">
        <v>7</v>
      </c>
      <c r="B203" s="101" t="s">
        <v>178</v>
      </c>
      <c r="C203" s="101"/>
      <c r="D203" s="101"/>
      <c r="E203" s="101"/>
      <c r="F203" s="101"/>
      <c r="G203" s="102"/>
      <c r="H203" s="102"/>
    </row>
    <row r="204" spans="1:8" x14ac:dyDescent="0.25">
      <c r="A204" s="33" t="s">
        <v>9</v>
      </c>
      <c r="B204" s="101" t="s">
        <v>179</v>
      </c>
      <c r="C204" s="101"/>
      <c r="D204" s="101"/>
      <c r="E204" s="101"/>
      <c r="F204" s="101"/>
      <c r="G204" s="84"/>
      <c r="H204" s="84"/>
    </row>
    <row r="205" spans="1:8" x14ac:dyDescent="0.25">
      <c r="A205" s="33" t="s">
        <v>11</v>
      </c>
      <c r="B205" s="96"/>
      <c r="C205" s="96"/>
      <c r="D205" s="96"/>
      <c r="E205" s="96"/>
      <c r="F205" s="96"/>
      <c r="G205" s="84"/>
      <c r="H205" s="84"/>
    </row>
    <row r="206" spans="1:8" x14ac:dyDescent="0.25">
      <c r="A206" s="33" t="s">
        <v>13</v>
      </c>
      <c r="B206" s="95"/>
      <c r="C206" s="95"/>
      <c r="D206" s="95"/>
      <c r="E206" s="95"/>
      <c r="F206" s="95"/>
      <c r="G206" s="97"/>
      <c r="H206" s="97"/>
    </row>
    <row r="207" spans="1:8" ht="15.75" thickBot="1" x14ac:dyDescent="0.3">
      <c r="A207" s="98" t="s">
        <v>143</v>
      </c>
      <c r="B207" s="98"/>
      <c r="C207" s="98"/>
      <c r="D207" s="98"/>
      <c r="E207" s="98"/>
      <c r="F207" s="98"/>
      <c r="G207" s="86">
        <f>SUM(G203:H205)</f>
        <v>0</v>
      </c>
      <c r="H207" s="86"/>
    </row>
    <row r="222" spans="1:6" ht="26.25" x14ac:dyDescent="0.4">
      <c r="A222" s="6" t="s">
        <v>144</v>
      </c>
    </row>
    <row r="223" spans="1:6" ht="26.25" x14ac:dyDescent="0.4">
      <c r="A223" s="6"/>
    </row>
    <row r="224" spans="1:6" ht="27" thickBot="1" x14ac:dyDescent="0.45">
      <c r="A224" s="89" t="s">
        <v>3</v>
      </c>
      <c r="B224" s="89"/>
      <c r="C224" s="89"/>
      <c r="D224" s="89"/>
      <c r="E224" s="89"/>
      <c r="F224" s="89"/>
    </row>
    <row r="225" spans="1:8" ht="15" customHeight="1" x14ac:dyDescent="0.25">
      <c r="A225" s="1">
        <v>6</v>
      </c>
      <c r="B225" s="67" t="s">
        <v>145</v>
      </c>
      <c r="C225" s="90" t="s">
        <v>68</v>
      </c>
      <c r="D225" s="90"/>
      <c r="E225" s="91" t="s">
        <v>6</v>
      </c>
      <c r="F225" s="91"/>
    </row>
    <row r="226" spans="1:8" ht="45" x14ac:dyDescent="0.25">
      <c r="A226" s="68" t="s">
        <v>7</v>
      </c>
      <c r="B226" s="51" t="s">
        <v>146</v>
      </c>
      <c r="C226" s="92">
        <v>0.05</v>
      </c>
      <c r="D226" s="92"/>
      <c r="E226" s="93">
        <f>(G44+C110+C127+C194+G207)*C226</f>
        <v>144.33261400000001</v>
      </c>
      <c r="F226" s="93"/>
    </row>
    <row r="227" spans="1:8" ht="45" x14ac:dyDescent="0.25">
      <c r="A227" s="14" t="s">
        <v>9</v>
      </c>
      <c r="B227" s="69" t="s">
        <v>147</v>
      </c>
      <c r="C227" s="94">
        <v>0.08</v>
      </c>
      <c r="D227" s="94"/>
      <c r="E227" s="93">
        <f>(G44+C110+C127+C194+G207)*C227</f>
        <v>230.93218240000002</v>
      </c>
      <c r="F227" s="93"/>
      <c r="G227" s="70"/>
    </row>
    <row r="228" spans="1:8" ht="60" x14ac:dyDescent="0.25">
      <c r="A228" s="22" t="s">
        <v>11</v>
      </c>
      <c r="B228" s="71" t="s">
        <v>161</v>
      </c>
      <c r="C228" s="87">
        <v>0.85750000000000004</v>
      </c>
      <c r="D228" s="87"/>
      <c r="E228" s="88">
        <f>(G44+C110+C127+C194+G207+E226+E227)*C228</f>
        <v>2797.0938930130001</v>
      </c>
      <c r="F228" s="88"/>
      <c r="G228" s="70"/>
      <c r="H228" s="70"/>
    </row>
    <row r="229" spans="1:8" x14ac:dyDescent="0.25">
      <c r="A229" s="72" t="s">
        <v>148</v>
      </c>
      <c r="B229" s="73" t="s">
        <v>149</v>
      </c>
      <c r="C229" s="81"/>
      <c r="D229" s="81"/>
      <c r="E229" s="82">
        <f>SUM(E230:F231)</f>
        <v>258.7311851037025</v>
      </c>
      <c r="F229" s="82"/>
    </row>
    <row r="230" spans="1:8" x14ac:dyDescent="0.25">
      <c r="A230" s="14"/>
      <c r="B230" s="15" t="s">
        <v>150</v>
      </c>
      <c r="C230" s="83">
        <v>1.6500000000000001E-2</v>
      </c>
      <c r="D230" s="83"/>
      <c r="E230" s="84">
        <f>E228*C230</f>
        <v>46.152049234714504</v>
      </c>
      <c r="F230" s="84"/>
    </row>
    <row r="231" spans="1:8" x14ac:dyDescent="0.25">
      <c r="A231" s="14"/>
      <c r="B231" s="15" t="s">
        <v>151</v>
      </c>
      <c r="C231" s="83">
        <v>7.5999999999999998E-2</v>
      </c>
      <c r="D231" s="83"/>
      <c r="E231" s="84">
        <f>E228*C231</f>
        <v>212.579135868988</v>
      </c>
      <c r="F231" s="84"/>
    </row>
    <row r="232" spans="1:8" x14ac:dyDescent="0.25">
      <c r="A232" s="72" t="s">
        <v>152</v>
      </c>
      <c r="B232" s="73" t="s">
        <v>153</v>
      </c>
      <c r="C232" s="81"/>
      <c r="D232" s="81"/>
      <c r="E232" s="82">
        <f>E233</f>
        <v>0</v>
      </c>
      <c r="F232" s="82"/>
    </row>
    <row r="233" spans="1:8" x14ac:dyDescent="0.25">
      <c r="A233" s="9"/>
      <c r="B233" s="15" t="s">
        <v>154</v>
      </c>
      <c r="C233" s="95"/>
      <c r="D233" s="95"/>
      <c r="E233" s="84">
        <f>E228*C233</f>
        <v>0</v>
      </c>
      <c r="F233" s="84"/>
    </row>
    <row r="234" spans="1:8" x14ac:dyDescent="0.25">
      <c r="A234" s="72" t="s">
        <v>155</v>
      </c>
      <c r="B234" s="73" t="s">
        <v>156</v>
      </c>
      <c r="C234" s="81"/>
      <c r="D234" s="81"/>
      <c r="E234" s="82">
        <f>E235</f>
        <v>83.912816790389996</v>
      </c>
      <c r="F234" s="82"/>
    </row>
    <row r="235" spans="1:8" x14ac:dyDescent="0.25">
      <c r="A235" s="14"/>
      <c r="B235" s="15" t="s">
        <v>157</v>
      </c>
      <c r="C235" s="83">
        <v>0.03</v>
      </c>
      <c r="D235" s="83"/>
      <c r="E235" s="84">
        <f>E228*C235</f>
        <v>83.912816790389996</v>
      </c>
      <c r="F235" s="84"/>
      <c r="G235" t="s">
        <v>177</v>
      </c>
    </row>
    <row r="236" spans="1:8" ht="15.75" thickBot="1" x14ac:dyDescent="0.3">
      <c r="A236" s="74" t="s">
        <v>50</v>
      </c>
      <c r="B236" s="75"/>
      <c r="C236" s="85"/>
      <c r="D236" s="85"/>
      <c r="E236" s="86">
        <f>E226+E227+E229+E232+E234</f>
        <v>717.90879829409255</v>
      </c>
      <c r="F236" s="86"/>
    </row>
    <row r="245" spans="1:6" ht="23.25" x14ac:dyDescent="0.35">
      <c r="A245" s="76" t="s">
        <v>158</v>
      </c>
    </row>
    <row r="246" spans="1:6" ht="27" thickBot="1" x14ac:dyDescent="0.45">
      <c r="A246" s="89" t="s">
        <v>4</v>
      </c>
      <c r="B246" s="89"/>
      <c r="C246" s="89"/>
      <c r="D246" s="89"/>
      <c r="E246" s="89"/>
      <c r="F246" s="89"/>
    </row>
    <row r="247" spans="1:6" ht="15" customHeight="1" x14ac:dyDescent="0.25">
      <c r="A247" s="1">
        <v>6</v>
      </c>
      <c r="B247" s="67" t="s">
        <v>145</v>
      </c>
      <c r="C247" s="90" t="s">
        <v>68</v>
      </c>
      <c r="D247" s="90"/>
      <c r="E247" s="91" t="s">
        <v>6</v>
      </c>
      <c r="F247" s="91"/>
    </row>
    <row r="248" spans="1:6" ht="45" x14ac:dyDescent="0.25">
      <c r="A248" s="68" t="s">
        <v>7</v>
      </c>
      <c r="B248" s="51" t="s">
        <v>146</v>
      </c>
      <c r="C248" s="92">
        <v>0.01</v>
      </c>
      <c r="D248" s="92"/>
      <c r="E248" s="93">
        <f>(G44+C110+C127+C194+G207)*C248</f>
        <v>28.866522800000002</v>
      </c>
      <c r="F248" s="93"/>
    </row>
    <row r="249" spans="1:6" ht="45" x14ac:dyDescent="0.25">
      <c r="A249" s="14" t="s">
        <v>9</v>
      </c>
      <c r="B249" s="69" t="s">
        <v>147</v>
      </c>
      <c r="C249" s="94">
        <v>0.01</v>
      </c>
      <c r="D249" s="94"/>
      <c r="E249" s="88">
        <f>(G44+C110+C127+C194+G207)*C249</f>
        <v>28.866522800000002</v>
      </c>
      <c r="F249" s="88"/>
    </row>
    <row r="250" spans="1:6" ht="75" x14ac:dyDescent="0.25">
      <c r="A250" s="22" t="s">
        <v>11</v>
      </c>
      <c r="B250" s="71" t="s">
        <v>162</v>
      </c>
      <c r="C250" s="87">
        <v>0.91349999999999998</v>
      </c>
      <c r="D250" s="87"/>
      <c r="E250" s="88">
        <f>(G44+C110+C127+C194+G207+E226+E227)*C250</f>
        <v>2979.7612492914</v>
      </c>
      <c r="F250" s="88"/>
    </row>
    <row r="251" spans="1:6" x14ac:dyDescent="0.25">
      <c r="A251" s="72" t="s">
        <v>148</v>
      </c>
      <c r="B251" s="73" t="s">
        <v>149</v>
      </c>
      <c r="C251" s="81"/>
      <c r="D251" s="81"/>
      <c r="E251" s="82">
        <f>SUM(E252:F253)</f>
        <v>108.7612855991361</v>
      </c>
      <c r="F251" s="82"/>
    </row>
    <row r="252" spans="1:6" x14ac:dyDescent="0.25">
      <c r="A252" s="14"/>
      <c r="B252" s="15" t="s">
        <v>150</v>
      </c>
      <c r="C252" s="83">
        <v>6.4999999999999997E-3</v>
      </c>
      <c r="D252" s="83"/>
      <c r="E252" s="84">
        <f>E250*C252</f>
        <v>19.368448120394099</v>
      </c>
      <c r="F252" s="84"/>
    </row>
    <row r="253" spans="1:6" x14ac:dyDescent="0.25">
      <c r="A253" s="14"/>
      <c r="B253" s="15" t="s">
        <v>151</v>
      </c>
      <c r="C253" s="83">
        <v>0.03</v>
      </c>
      <c r="D253" s="83"/>
      <c r="E253" s="84">
        <f>E250*C253</f>
        <v>89.392837478741995</v>
      </c>
      <c r="F253" s="84"/>
    </row>
    <row r="254" spans="1:6" x14ac:dyDescent="0.25">
      <c r="A254" s="72" t="s">
        <v>152</v>
      </c>
      <c r="B254" s="73" t="s">
        <v>153</v>
      </c>
      <c r="C254" s="81"/>
      <c r="D254" s="81"/>
      <c r="E254" s="82">
        <f>E255</f>
        <v>0</v>
      </c>
      <c r="F254" s="82"/>
    </row>
    <row r="255" spans="1:6" x14ac:dyDescent="0.25">
      <c r="A255" s="9"/>
      <c r="B255" s="15" t="s">
        <v>154</v>
      </c>
      <c r="C255" s="95"/>
      <c r="D255" s="95"/>
      <c r="E255" s="84">
        <f>E250*C255</f>
        <v>0</v>
      </c>
      <c r="F255" s="84"/>
    </row>
    <row r="256" spans="1:6" x14ac:dyDescent="0.25">
      <c r="A256" s="72" t="s">
        <v>155</v>
      </c>
      <c r="B256" s="73" t="s">
        <v>156</v>
      </c>
      <c r="C256" s="81"/>
      <c r="D256" s="81"/>
      <c r="E256" s="82">
        <f>E257</f>
        <v>89.392837478741995</v>
      </c>
      <c r="F256" s="82"/>
    </row>
    <row r="257" spans="1:6" x14ac:dyDescent="0.25">
      <c r="A257" s="14"/>
      <c r="B257" s="15" t="s">
        <v>157</v>
      </c>
      <c r="C257" s="83">
        <v>0.03</v>
      </c>
      <c r="D257" s="83"/>
      <c r="E257" s="84">
        <f>E250*C257</f>
        <v>89.392837478741995</v>
      </c>
      <c r="F257" s="84"/>
    </row>
    <row r="258" spans="1:6" ht="15.75" thickBot="1" x14ac:dyDescent="0.3">
      <c r="A258" s="74" t="s">
        <v>50</v>
      </c>
      <c r="B258" s="75"/>
      <c r="C258" s="85"/>
      <c r="D258" s="85"/>
      <c r="E258" s="86">
        <f>E248+E249+E251+E254+E256</f>
        <v>255.88716867787809</v>
      </c>
      <c r="F258" s="86"/>
    </row>
    <row r="269" spans="1:6" ht="23.25" x14ac:dyDescent="0.35">
      <c r="A269" s="76" t="s">
        <v>159</v>
      </c>
    </row>
    <row r="270" spans="1:6" ht="27" thickBot="1" x14ac:dyDescent="0.45">
      <c r="A270" s="89" t="s">
        <v>33</v>
      </c>
      <c r="B270" s="89"/>
      <c r="C270" s="89"/>
      <c r="D270" s="89"/>
      <c r="E270" s="89"/>
      <c r="F270" s="89"/>
    </row>
    <row r="271" spans="1:6" ht="15" customHeight="1" x14ac:dyDescent="0.25">
      <c r="A271" s="1">
        <v>6</v>
      </c>
      <c r="B271" s="67" t="s">
        <v>145</v>
      </c>
      <c r="C271" s="90" t="s">
        <v>68</v>
      </c>
      <c r="D271" s="90"/>
      <c r="E271" s="91" t="s">
        <v>6</v>
      </c>
      <c r="F271" s="91"/>
    </row>
    <row r="272" spans="1:6" ht="45" x14ac:dyDescent="0.25">
      <c r="A272" s="68" t="s">
        <v>7</v>
      </c>
      <c r="B272" s="51" t="s">
        <v>146</v>
      </c>
      <c r="C272" s="92">
        <v>0.05</v>
      </c>
      <c r="D272" s="92"/>
      <c r="E272" s="93">
        <f>(G44+H110+H127+H194+G207)*C272</f>
        <v>144.33261400000001</v>
      </c>
      <c r="F272" s="93"/>
    </row>
    <row r="273" spans="1:6" ht="45" x14ac:dyDescent="0.25">
      <c r="A273" s="14" t="s">
        <v>9</v>
      </c>
      <c r="B273" s="69" t="s">
        <v>147</v>
      </c>
      <c r="C273" s="94">
        <v>0.08</v>
      </c>
      <c r="D273" s="94"/>
      <c r="E273" s="88">
        <f>(G44+H110+H127+H194+G207)*C273</f>
        <v>230.93218240000002</v>
      </c>
      <c r="F273" s="88"/>
    </row>
    <row r="274" spans="1:6" ht="75" x14ac:dyDescent="0.25">
      <c r="A274" s="22" t="s">
        <v>11</v>
      </c>
      <c r="B274" s="71" t="s">
        <v>160</v>
      </c>
      <c r="C274" s="87">
        <v>0.92520000000000002</v>
      </c>
      <c r="D274" s="87"/>
      <c r="E274" s="88">
        <f>(G44+H110+H127+H194+G207+E272+E273)*C274</f>
        <v>3017.9256790852801</v>
      </c>
      <c r="F274" s="88"/>
    </row>
    <row r="275" spans="1:6" x14ac:dyDescent="0.25">
      <c r="A275" s="72" t="s">
        <v>148</v>
      </c>
      <c r="B275" s="73" t="s">
        <v>149</v>
      </c>
      <c r="C275" s="81"/>
      <c r="D275" s="81"/>
      <c r="E275" s="82">
        <f>SUM(E276:F277)</f>
        <v>79.97503049575991</v>
      </c>
      <c r="F275" s="82"/>
    </row>
    <row r="276" spans="1:6" x14ac:dyDescent="0.25">
      <c r="A276" s="14"/>
      <c r="B276" s="15" t="s">
        <v>150</v>
      </c>
      <c r="C276" s="83">
        <v>4.7000000000000002E-3</v>
      </c>
      <c r="D276" s="83"/>
      <c r="E276" s="84">
        <f>E274*C276</f>
        <v>14.184250691700816</v>
      </c>
      <c r="F276" s="84"/>
    </row>
    <row r="277" spans="1:6" x14ac:dyDescent="0.25">
      <c r="A277" s="14"/>
      <c r="B277" s="15" t="s">
        <v>151</v>
      </c>
      <c r="C277" s="83">
        <v>2.18E-2</v>
      </c>
      <c r="D277" s="83"/>
      <c r="E277" s="84">
        <f>E274*C277</f>
        <v>65.790779804059099</v>
      </c>
      <c r="F277" s="84"/>
    </row>
    <row r="278" spans="1:6" x14ac:dyDescent="0.25">
      <c r="A278" s="72" t="s">
        <v>152</v>
      </c>
      <c r="B278" s="73" t="s">
        <v>153</v>
      </c>
      <c r="C278" s="81"/>
      <c r="D278" s="81"/>
      <c r="E278" s="82">
        <f>E279</f>
        <v>0</v>
      </c>
      <c r="F278" s="82"/>
    </row>
    <row r="279" spans="1:6" x14ac:dyDescent="0.25">
      <c r="A279" s="9"/>
      <c r="B279" s="15" t="s">
        <v>154</v>
      </c>
      <c r="C279" s="83"/>
      <c r="D279" s="83"/>
      <c r="E279" s="84">
        <f>E274*C279</f>
        <v>0</v>
      </c>
      <c r="F279" s="84"/>
    </row>
    <row r="280" spans="1:6" x14ac:dyDescent="0.25">
      <c r="A280" s="72" t="s">
        <v>155</v>
      </c>
      <c r="B280" s="73" t="s">
        <v>156</v>
      </c>
      <c r="C280" s="81"/>
      <c r="D280" s="81"/>
      <c r="E280" s="82">
        <f>E281</f>
        <v>90.537770372558398</v>
      </c>
      <c r="F280" s="82"/>
    </row>
    <row r="281" spans="1:6" x14ac:dyDescent="0.25">
      <c r="A281" s="14"/>
      <c r="B281" s="15" t="s">
        <v>157</v>
      </c>
      <c r="C281" s="83">
        <v>0.03</v>
      </c>
      <c r="D281" s="83"/>
      <c r="E281" s="84">
        <f>E274*C281</f>
        <v>90.537770372558398</v>
      </c>
      <c r="F281" s="84"/>
    </row>
    <row r="282" spans="1:6" ht="15.75" thickBot="1" x14ac:dyDescent="0.3">
      <c r="A282" s="74" t="s">
        <v>50</v>
      </c>
      <c r="B282" s="75"/>
      <c r="C282" s="85"/>
      <c r="D282" s="85"/>
      <c r="E282" s="86">
        <f>E272+E273+E275+E278+E280</f>
        <v>545.77759726831835</v>
      </c>
      <c r="F282" s="86"/>
    </row>
  </sheetData>
  <mergeCells count="339">
    <mergeCell ref="A1:B1"/>
    <mergeCell ref="A2:B2"/>
    <mergeCell ref="I2:K2"/>
    <mergeCell ref="M2:O2"/>
    <mergeCell ref="I3:J3"/>
    <mergeCell ref="M3:N3"/>
    <mergeCell ref="N10:N11"/>
    <mergeCell ref="O10:O11"/>
    <mergeCell ref="C11:G11"/>
    <mergeCell ref="M12:N13"/>
    <mergeCell ref="O12:O13"/>
    <mergeCell ref="C13:G13"/>
    <mergeCell ref="A22:D22"/>
    <mergeCell ref="B24:C24"/>
    <mergeCell ref="D24:F24"/>
    <mergeCell ref="A8:E8"/>
    <mergeCell ref="C10:G10"/>
    <mergeCell ref="I10:I11"/>
    <mergeCell ref="J10:J11"/>
    <mergeCell ref="K10:K11"/>
    <mergeCell ref="M10:M11"/>
    <mergeCell ref="A17:B17"/>
    <mergeCell ref="C17:E17"/>
    <mergeCell ref="F17:H17"/>
    <mergeCell ref="I17:K17"/>
    <mergeCell ref="A18:B18"/>
    <mergeCell ref="C18:E18"/>
    <mergeCell ref="F18:H18"/>
    <mergeCell ref="I18:J18"/>
    <mergeCell ref="C12:G12"/>
    <mergeCell ref="I12:J13"/>
    <mergeCell ref="K12:K13"/>
    <mergeCell ref="M17:N17"/>
    <mergeCell ref="B35:D35"/>
    <mergeCell ref="E35:F35"/>
    <mergeCell ref="B37:D37"/>
    <mergeCell ref="E37:F37"/>
    <mergeCell ref="A38:A39"/>
    <mergeCell ref="B38:D39"/>
    <mergeCell ref="E38:F39"/>
    <mergeCell ref="J25:J26"/>
    <mergeCell ref="K25:K26"/>
    <mergeCell ref="B26:C26"/>
    <mergeCell ref="B27:C27"/>
    <mergeCell ref="D26:F26"/>
    <mergeCell ref="I27:J28"/>
    <mergeCell ref="K27:K28"/>
    <mergeCell ref="B28:C28"/>
    <mergeCell ref="D28:F28"/>
    <mergeCell ref="B25:C25"/>
    <mergeCell ref="D25:F25"/>
    <mergeCell ref="I25:I26"/>
    <mergeCell ref="D27:F27"/>
    <mergeCell ref="H48:H49"/>
    <mergeCell ref="B43:D43"/>
    <mergeCell ref="E43:F43"/>
    <mergeCell ref="A44:D44"/>
    <mergeCell ref="E44:F44"/>
    <mergeCell ref="A47:C47"/>
    <mergeCell ref="D47:H47"/>
    <mergeCell ref="G38:G39"/>
    <mergeCell ref="B40:D40"/>
    <mergeCell ref="E40:F40"/>
    <mergeCell ref="B41:D41"/>
    <mergeCell ref="E41:F41"/>
    <mergeCell ref="B42:D42"/>
    <mergeCell ref="E42:F42"/>
    <mergeCell ref="A57:B57"/>
    <mergeCell ref="D63:F63"/>
    <mergeCell ref="A64:A65"/>
    <mergeCell ref="B64:C65"/>
    <mergeCell ref="D64:F65"/>
    <mergeCell ref="A66:A67"/>
    <mergeCell ref="B66:C67"/>
    <mergeCell ref="D66:F67"/>
    <mergeCell ref="A48:A49"/>
    <mergeCell ref="B48:B49"/>
    <mergeCell ref="C48:C49"/>
    <mergeCell ref="D48:D49"/>
    <mergeCell ref="E48:G49"/>
    <mergeCell ref="A74:H75"/>
    <mergeCell ref="A77:C77"/>
    <mergeCell ref="E77:H77"/>
    <mergeCell ref="F78:G78"/>
    <mergeCell ref="F79:G79"/>
    <mergeCell ref="F80:G80"/>
    <mergeCell ref="A68:C68"/>
    <mergeCell ref="D68:F68"/>
    <mergeCell ref="A69:A72"/>
    <mergeCell ref="B69:C70"/>
    <mergeCell ref="D69:F70"/>
    <mergeCell ref="B71:C72"/>
    <mergeCell ref="D71:F72"/>
    <mergeCell ref="F87:G87"/>
    <mergeCell ref="A88:B88"/>
    <mergeCell ref="E88:G88"/>
    <mergeCell ref="C91:E91"/>
    <mergeCell ref="A92:A93"/>
    <mergeCell ref="C92:E93"/>
    <mergeCell ref="F81:G81"/>
    <mergeCell ref="F82:G82"/>
    <mergeCell ref="F83:G83"/>
    <mergeCell ref="F84:G84"/>
    <mergeCell ref="F85:G85"/>
    <mergeCell ref="F86:G86"/>
    <mergeCell ref="A100:H100"/>
    <mergeCell ref="A105:C105"/>
    <mergeCell ref="D105:H105"/>
    <mergeCell ref="E106:G106"/>
    <mergeCell ref="E107:G107"/>
    <mergeCell ref="E108:G108"/>
    <mergeCell ref="C94:E94"/>
    <mergeCell ref="A95:A96"/>
    <mergeCell ref="C95:E96"/>
    <mergeCell ref="C97:E97"/>
    <mergeCell ref="A98:B98"/>
    <mergeCell ref="C98:E98"/>
    <mergeCell ref="A110:B110"/>
    <mergeCell ref="D110:G110"/>
    <mergeCell ref="F111:G111"/>
    <mergeCell ref="B113:F113"/>
    <mergeCell ref="G113:H113"/>
    <mergeCell ref="A114:A115"/>
    <mergeCell ref="B114:F114"/>
    <mergeCell ref="G114:H115"/>
    <mergeCell ref="B115:F115"/>
    <mergeCell ref="A119:A120"/>
    <mergeCell ref="B119:F119"/>
    <mergeCell ref="G119:H120"/>
    <mergeCell ref="B120:F120"/>
    <mergeCell ref="A121:C121"/>
    <mergeCell ref="D121:H121"/>
    <mergeCell ref="A116:A117"/>
    <mergeCell ref="B116:F116"/>
    <mergeCell ref="G116:H117"/>
    <mergeCell ref="B117:F117"/>
    <mergeCell ref="B118:F118"/>
    <mergeCell ref="G118:H118"/>
    <mergeCell ref="A124:A125"/>
    <mergeCell ref="B124:F124"/>
    <mergeCell ref="G124:H125"/>
    <mergeCell ref="B125:F125"/>
    <mergeCell ref="A126:C126"/>
    <mergeCell ref="D126:H126"/>
    <mergeCell ref="A122:A123"/>
    <mergeCell ref="B122:B123"/>
    <mergeCell ref="C122:C123"/>
    <mergeCell ref="D122:D123"/>
    <mergeCell ref="E122:G123"/>
    <mergeCell ref="H122:H123"/>
    <mergeCell ref="A143:A144"/>
    <mergeCell ref="B143:F143"/>
    <mergeCell ref="G143:H144"/>
    <mergeCell ref="B144:F144"/>
    <mergeCell ref="A145:A146"/>
    <mergeCell ref="B145:F145"/>
    <mergeCell ref="G145:H146"/>
    <mergeCell ref="B146:F146"/>
    <mergeCell ref="A127:B127"/>
    <mergeCell ref="D127:G127"/>
    <mergeCell ref="B140:F140"/>
    <mergeCell ref="G140:H140"/>
    <mergeCell ref="A141:A142"/>
    <mergeCell ref="B141:F141"/>
    <mergeCell ref="G141:H142"/>
    <mergeCell ref="B142:F142"/>
    <mergeCell ref="A151:A152"/>
    <mergeCell ref="B151:F151"/>
    <mergeCell ref="G151:H152"/>
    <mergeCell ref="B152:F152"/>
    <mergeCell ref="A153:F153"/>
    <mergeCell ref="G153:H153"/>
    <mergeCell ref="A147:A148"/>
    <mergeCell ref="B147:F147"/>
    <mergeCell ref="G147:H148"/>
    <mergeCell ref="B148:F148"/>
    <mergeCell ref="A149:A150"/>
    <mergeCell ref="B149:F149"/>
    <mergeCell ref="G149:H150"/>
    <mergeCell ref="B150:F150"/>
    <mergeCell ref="A157:C157"/>
    <mergeCell ref="D157:H157"/>
    <mergeCell ref="A158:B158"/>
    <mergeCell ref="D158:G158"/>
    <mergeCell ref="B165:F165"/>
    <mergeCell ref="G165:H165"/>
    <mergeCell ref="A154:C154"/>
    <mergeCell ref="D154:H154"/>
    <mergeCell ref="A155:A156"/>
    <mergeCell ref="B155:B156"/>
    <mergeCell ref="C155:C156"/>
    <mergeCell ref="D155:D156"/>
    <mergeCell ref="E155:G156"/>
    <mergeCell ref="H155:H156"/>
    <mergeCell ref="A169:A170"/>
    <mergeCell ref="B169:B170"/>
    <mergeCell ref="C169:C170"/>
    <mergeCell ref="D169:D170"/>
    <mergeCell ref="E169:G170"/>
    <mergeCell ref="H169:H170"/>
    <mergeCell ref="A166:A167"/>
    <mergeCell ref="B166:F166"/>
    <mergeCell ref="G166:H167"/>
    <mergeCell ref="B167:F167"/>
    <mergeCell ref="A168:C168"/>
    <mergeCell ref="D168:H168"/>
    <mergeCell ref="B174:G174"/>
    <mergeCell ref="A175:C175"/>
    <mergeCell ref="D175:H175"/>
    <mergeCell ref="A176:B176"/>
    <mergeCell ref="D176:G176"/>
    <mergeCell ref="B178:F178"/>
    <mergeCell ref="G178:H178"/>
    <mergeCell ref="A171:C171"/>
    <mergeCell ref="D171:H171"/>
    <mergeCell ref="A172:A173"/>
    <mergeCell ref="B172:B173"/>
    <mergeCell ref="C172:C173"/>
    <mergeCell ref="D172:D173"/>
    <mergeCell ref="E172:G173"/>
    <mergeCell ref="H172:H173"/>
    <mergeCell ref="A183:C183"/>
    <mergeCell ref="D183:H183"/>
    <mergeCell ref="A184:A185"/>
    <mergeCell ref="B184:B185"/>
    <mergeCell ref="C184:C185"/>
    <mergeCell ref="D184:D185"/>
    <mergeCell ref="E184:G185"/>
    <mergeCell ref="H184:H185"/>
    <mergeCell ref="B179:F179"/>
    <mergeCell ref="G179:H179"/>
    <mergeCell ref="A180:C180"/>
    <mergeCell ref="D180:H180"/>
    <mergeCell ref="A181:A182"/>
    <mergeCell ref="B181:B182"/>
    <mergeCell ref="C181:C182"/>
    <mergeCell ref="D181:D182"/>
    <mergeCell ref="E181:G182"/>
    <mergeCell ref="H181:H182"/>
    <mergeCell ref="A194:A195"/>
    <mergeCell ref="B194:B195"/>
    <mergeCell ref="C194:C195"/>
    <mergeCell ref="D194:D195"/>
    <mergeCell ref="E194:G195"/>
    <mergeCell ref="H194:H195"/>
    <mergeCell ref="B186:G186"/>
    <mergeCell ref="A187:C187"/>
    <mergeCell ref="D187:H187"/>
    <mergeCell ref="A188:B188"/>
    <mergeCell ref="D188:G188"/>
    <mergeCell ref="A193:C193"/>
    <mergeCell ref="D193:H193"/>
    <mergeCell ref="B205:F205"/>
    <mergeCell ref="G205:H205"/>
    <mergeCell ref="B206:F206"/>
    <mergeCell ref="G206:H206"/>
    <mergeCell ref="A207:F207"/>
    <mergeCell ref="G207:H207"/>
    <mergeCell ref="B202:F202"/>
    <mergeCell ref="G202:H202"/>
    <mergeCell ref="B203:F203"/>
    <mergeCell ref="G203:H203"/>
    <mergeCell ref="B204:F204"/>
    <mergeCell ref="G204:H204"/>
    <mergeCell ref="C228:D228"/>
    <mergeCell ref="E228:F228"/>
    <mergeCell ref="C229:D229"/>
    <mergeCell ref="E229:F229"/>
    <mergeCell ref="C230:D230"/>
    <mergeCell ref="E230:F230"/>
    <mergeCell ref="A224:F224"/>
    <mergeCell ref="C225:D225"/>
    <mergeCell ref="E225:F225"/>
    <mergeCell ref="C226:D226"/>
    <mergeCell ref="E226:F226"/>
    <mergeCell ref="C227:D227"/>
    <mergeCell ref="E227:F227"/>
    <mergeCell ref="C234:D234"/>
    <mergeCell ref="E234:F234"/>
    <mergeCell ref="C235:D235"/>
    <mergeCell ref="E235:F235"/>
    <mergeCell ref="C236:D236"/>
    <mergeCell ref="E236:F236"/>
    <mergeCell ref="C231:D231"/>
    <mergeCell ref="E231:F231"/>
    <mergeCell ref="C232:D232"/>
    <mergeCell ref="E232:F232"/>
    <mergeCell ref="C233:D233"/>
    <mergeCell ref="E233:F233"/>
    <mergeCell ref="C250:D250"/>
    <mergeCell ref="E250:F250"/>
    <mergeCell ref="C251:D251"/>
    <mergeCell ref="E251:F251"/>
    <mergeCell ref="C252:D252"/>
    <mergeCell ref="E252:F252"/>
    <mergeCell ref="A246:F246"/>
    <mergeCell ref="C247:D247"/>
    <mergeCell ref="E247:F247"/>
    <mergeCell ref="C248:D248"/>
    <mergeCell ref="E248:F248"/>
    <mergeCell ref="C249:D249"/>
    <mergeCell ref="E249:F249"/>
    <mergeCell ref="C256:D256"/>
    <mergeCell ref="E256:F256"/>
    <mergeCell ref="C257:D257"/>
    <mergeCell ref="E257:F257"/>
    <mergeCell ref="C258:D258"/>
    <mergeCell ref="E258:F258"/>
    <mergeCell ref="C253:D253"/>
    <mergeCell ref="E253:F253"/>
    <mergeCell ref="C254:D254"/>
    <mergeCell ref="E254:F254"/>
    <mergeCell ref="C255:D255"/>
    <mergeCell ref="E255:F255"/>
    <mergeCell ref="C274:D274"/>
    <mergeCell ref="E274:F274"/>
    <mergeCell ref="C275:D275"/>
    <mergeCell ref="E275:F275"/>
    <mergeCell ref="C276:D276"/>
    <mergeCell ref="E276:F276"/>
    <mergeCell ref="A270:F270"/>
    <mergeCell ref="C271:D271"/>
    <mergeCell ref="E271:F271"/>
    <mergeCell ref="C272:D272"/>
    <mergeCell ref="E272:F272"/>
    <mergeCell ref="C273:D273"/>
    <mergeCell ref="E273:F273"/>
    <mergeCell ref="C280:D280"/>
    <mergeCell ref="E280:F280"/>
    <mergeCell ref="C281:D281"/>
    <mergeCell ref="E281:F281"/>
    <mergeCell ref="C282:D282"/>
    <mergeCell ref="E282:F282"/>
    <mergeCell ref="C277:D277"/>
    <mergeCell ref="E277:F277"/>
    <mergeCell ref="C278:D278"/>
    <mergeCell ref="E278:F278"/>
    <mergeCell ref="C279:D279"/>
    <mergeCell ref="E279:F279"/>
  </mergeCells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4F9C7CD32174A950E6F1C9200EDDE" ma:contentTypeVersion="13" ma:contentTypeDescription="Crie um novo documento." ma:contentTypeScope="" ma:versionID="420f496bc1bbb89c66cc17d4de348972">
  <xsd:schema xmlns:xsd="http://www.w3.org/2001/XMLSchema" xmlns:xs="http://www.w3.org/2001/XMLSchema" xmlns:p="http://schemas.microsoft.com/office/2006/metadata/properties" xmlns:ns2="fb81a0b8-eecc-4ff0-8a10-415e27ed2cac" xmlns:ns3="92f52dd7-6fb3-4417-b5d2-f235d36329c2" targetNamespace="http://schemas.microsoft.com/office/2006/metadata/properties" ma:root="true" ma:fieldsID="d68086b95c3d1aa2532dbf70ed11ab90" ns2:_="" ns3:_="">
    <xsd:import namespace="fb81a0b8-eecc-4ff0-8a10-415e27ed2cac"/>
    <xsd:import namespace="92f52dd7-6fb3-4417-b5d2-f235d36329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52dd7-6fb3-4417-b5d2-f235d36329c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F1B538-CE70-409A-8A4C-2371B7BD3B11}"/>
</file>

<file path=customXml/itemProps2.xml><?xml version="1.0" encoding="utf-8"?>
<ds:datastoreItem xmlns:ds="http://schemas.openxmlformats.org/officeDocument/2006/customXml" ds:itemID="{5D51F098-3C91-4DE2-9FE7-FDE73B1CB18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custo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dc:description/>
  <cp:lastModifiedBy>Marina Rosvita Pasierpski Marinho</cp:lastModifiedBy>
  <cp:revision>4</cp:revision>
  <dcterms:created xsi:type="dcterms:W3CDTF">2022-03-16T12:17:10Z</dcterms:created>
  <dcterms:modified xsi:type="dcterms:W3CDTF">2024-08-26T16:30:21Z</dcterms:modified>
  <dc:language>pt-BR</dc:language>
</cp:coreProperties>
</file>