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pienprgovbr.sharepoint.com/sites/Educao2-Compras/Shared Documents/Compras/LEANDRO/2024/6 - Muro Marciano/"/>
    </mc:Choice>
  </mc:AlternateContent>
  <xr:revisionPtr revIDLastSave="147" documentId="11_3AFC7F58BB103B026F7797286818F086B759813A" xr6:coauthVersionLast="47" xr6:coauthVersionMax="47" xr10:uidLastSave="{399B045D-8CA3-4C21-B5A4-DFFD84829991}"/>
  <bookViews>
    <workbookView xWindow="-120" yWindow="-120" windowWidth="29040" windowHeight="15720" tabRatio="626" activeTab="1" xr2:uid="{00000000-000D-0000-FFFF-FFFF00000000}"/>
  </bookViews>
  <sheets>
    <sheet name="Orçamento (2)" sheetId="28" r:id="rId1"/>
    <sheet name="Orçamento" sheetId="23" r:id="rId2"/>
    <sheet name="Cronograma" sheetId="26" r:id="rId3"/>
  </sheets>
  <externalReferences>
    <externalReference r:id="rId4"/>
  </externalReferences>
  <definedNames>
    <definedName name="_4.1.4" localSheetId="2">#REF!</definedName>
    <definedName name="_4.1.4">#REF!</definedName>
    <definedName name="_TOT20" localSheetId="2">[1]Indiretas!#REF!</definedName>
    <definedName name="_TOT20">[1]Indiretas!#REF!</definedName>
    <definedName name="_xlnm.Print_Area" localSheetId="2">Cronograma!$B$1:$L$31</definedName>
    <definedName name="_xlnm.Print_Area" localSheetId="1">Orçamento!$B$1:$L$84</definedName>
    <definedName name="_xlnm.Print_Area" localSheetId="0">'Orçamento (2)'!$B$1:$L$19</definedName>
    <definedName name="CD" localSheetId="2">#REF!</definedName>
    <definedName name="CD">#REF!</definedName>
    <definedName name="CI" localSheetId="2">#REF!</definedName>
    <definedName name="CI">#REF!</definedName>
    <definedName name="PV" localSheetId="2">#REF!</definedName>
    <definedName name="PV">#REF!</definedName>
    <definedName name="PVA" localSheetId="2">#REF!</definedName>
    <definedName name="PVA">#REF!</definedName>
    <definedName name="STI" localSheetId="2">#REF!</definedName>
    <definedName name="STI">#REF!</definedName>
    <definedName name="_xlnm.Print_Titles" localSheetId="2">Cronograma!$1:$8</definedName>
    <definedName name="_xlnm.Print_Titles" localSheetId="1">Orçamento!$1:$7</definedName>
    <definedName name="_xlnm.Print_Titles" localSheetId="0">'Orçamento (2)'!$1:$6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6" l="1"/>
  <c r="E4" i="26"/>
  <c r="E3" i="26"/>
  <c r="I3" i="23"/>
  <c r="I32" i="23"/>
  <c r="I31" i="23"/>
  <c r="I62" i="23"/>
  <c r="K62" i="23" l="1"/>
  <c r="L62" i="23" s="1"/>
  <c r="I59" i="23"/>
  <c r="I56" i="23"/>
  <c r="I45" i="23"/>
  <c r="I38" i="23"/>
  <c r="I26" i="23"/>
  <c r="I33" i="23" s="1"/>
  <c r="I22" i="23"/>
  <c r="I20" i="23"/>
  <c r="I17" i="23"/>
  <c r="I23" i="23"/>
  <c r="I47" i="23"/>
  <c r="I30" i="23"/>
  <c r="I46" i="23"/>
  <c r="K30" i="23"/>
  <c r="I40" i="23"/>
  <c r="I39" i="23"/>
  <c r="I29" i="23"/>
  <c r="I28" i="23"/>
  <c r="I53" i="23"/>
  <c r="I44" i="23"/>
  <c r="I48" i="23"/>
  <c r="I41" i="23"/>
  <c r="I27" i="23"/>
  <c r="I21" i="23"/>
  <c r="I19" i="23"/>
  <c r="I18" i="23"/>
  <c r="I14" i="23"/>
  <c r="K69" i="23"/>
  <c r="K66" i="23"/>
  <c r="K65" i="23"/>
  <c r="K60" i="23"/>
  <c r="K61" i="23"/>
  <c r="K59" i="23"/>
  <c r="K56" i="23"/>
  <c r="K53" i="23"/>
  <c r="K52" i="23"/>
  <c r="K45" i="23"/>
  <c r="K46" i="23"/>
  <c r="K47" i="23"/>
  <c r="K48" i="23"/>
  <c r="K44" i="23"/>
  <c r="K39" i="23"/>
  <c r="K40" i="23"/>
  <c r="K41" i="23"/>
  <c r="K38" i="23"/>
  <c r="K27" i="23"/>
  <c r="K28" i="23"/>
  <c r="K29" i="23"/>
  <c r="K31" i="23"/>
  <c r="K32" i="23"/>
  <c r="K33" i="23"/>
  <c r="K26" i="23"/>
  <c r="K22" i="23"/>
  <c r="K23" i="23"/>
  <c r="K18" i="23"/>
  <c r="K19" i="23"/>
  <c r="K20" i="23"/>
  <c r="K21" i="23"/>
  <c r="K17" i="23"/>
  <c r="K14" i="23"/>
  <c r="K10" i="23"/>
  <c r="L10" i="23" s="1"/>
  <c r="K9" i="23"/>
  <c r="L45" i="23" l="1"/>
  <c r="L38" i="23"/>
  <c r="L30" i="23"/>
  <c r="L53" i="23"/>
  <c r="L22" i="23"/>
  <c r="L21" i="23"/>
  <c r="L27" i="23"/>
  <c r="L18" i="23"/>
  <c r="L39" i="23"/>
  <c r="L56" i="23"/>
  <c r="L29" i="23"/>
  <c r="L17" i="23"/>
  <c r="L23" i="23"/>
  <c r="L32" i="23"/>
  <c r="L14" i="23"/>
  <c r="L46" i="23"/>
  <c r="L33" i="23"/>
  <c r="L47" i="23"/>
  <c r="L40" i="23"/>
  <c r="L31" i="23"/>
  <c r="L44" i="23"/>
  <c r="L48" i="23"/>
  <c r="L41" i="23"/>
  <c r="L28" i="23"/>
  <c r="L26" i="23"/>
  <c r="L19" i="23"/>
  <c r="L20" i="23"/>
  <c r="C17" i="26"/>
  <c r="C16" i="26"/>
  <c r="C15" i="26"/>
  <c r="C14" i="26"/>
  <c r="C13" i="26"/>
  <c r="C11" i="26"/>
  <c r="L9" i="23"/>
  <c r="L34" i="23" l="1"/>
  <c r="L42" i="23"/>
  <c r="L15" i="23"/>
  <c r="L49" i="23"/>
  <c r="L24" i="23"/>
  <c r="I60" i="23"/>
  <c r="I61" i="23" s="1"/>
  <c r="I69" i="23" s="1"/>
  <c r="L69" i="23" s="1"/>
  <c r="L70" i="23" s="1"/>
  <c r="L59" i="23"/>
  <c r="C12" i="26"/>
  <c r="C10" i="26"/>
  <c r="L66" i="23" l="1"/>
  <c r="L35" i="23"/>
  <c r="L50" i="23"/>
  <c r="L61" i="23"/>
  <c r="L60" i="23"/>
  <c r="L52" i="23" l="1"/>
  <c r="L54" i="23" s="1"/>
  <c r="L65" i="23" l="1"/>
  <c r="L63" i="23" l="1"/>
  <c r="L57" i="23"/>
  <c r="L67" i="23"/>
  <c r="L11" i="23" l="1"/>
  <c r="L71" i="23" l="1"/>
  <c r="K1" i="23" s="1"/>
</calcChain>
</file>

<file path=xl/sharedStrings.xml><?xml version="1.0" encoding="utf-8"?>
<sst xmlns="http://schemas.openxmlformats.org/spreadsheetml/2006/main" count="186" uniqueCount="142">
  <si>
    <t>1.2</t>
  </si>
  <si>
    <t>2.1</t>
  </si>
  <si>
    <t>UNID.</t>
  </si>
  <si>
    <t>QUANT.</t>
  </si>
  <si>
    <t>ÁREA:</t>
  </si>
  <si>
    <t>3.2</t>
  </si>
  <si>
    <t>3.2.1</t>
  </si>
  <si>
    <t>3.2.2</t>
  </si>
  <si>
    <t>3.2.3</t>
  </si>
  <si>
    <t>3.2.4</t>
  </si>
  <si>
    <t>LOCAL:</t>
  </si>
  <si>
    <t>Item</t>
  </si>
  <si>
    <t>Descrição</t>
  </si>
  <si>
    <t>Referência SINAPI</t>
  </si>
  <si>
    <t>PREÇO COM BDI</t>
  </si>
  <si>
    <t xml:space="preserve">PREÇO TOTAL </t>
  </si>
  <si>
    <t>CUSTO UNITÁRIO (sem BDI)</t>
  </si>
  <si>
    <t>7.1</t>
  </si>
  <si>
    <t>DATA BASE:</t>
  </si>
  <si>
    <t>REFERÊNCIA:</t>
  </si>
  <si>
    <t>BDI:</t>
  </si>
  <si>
    <t>PLANILHA DE ORÇAMENTO - ESTIMATIVA DE PREÇO</t>
  </si>
  <si>
    <t>MÊS 01</t>
  </si>
  <si>
    <t>MÊS 02</t>
  </si>
  <si>
    <t>VALOR DOS SERVIÇOS (R$)</t>
  </si>
  <si>
    <t>PESO (%)</t>
  </si>
  <si>
    <t>TOTAL SIMPLES (R$):</t>
  </si>
  <si>
    <t>TOTAL SIMPLES (%):</t>
  </si>
  <si>
    <t>SERVIÇOS A EXECUTAR (%)</t>
  </si>
  <si>
    <t>No mês</t>
  </si>
  <si>
    <t>CRONOGRAMA FÍSICO FINANCEIRO</t>
  </si>
  <si>
    <t>TOTAL ACUMULADO (R$):</t>
  </si>
  <si>
    <t>TOTAL ACUMULADO (%):</t>
  </si>
  <si>
    <t>Acum.</t>
  </si>
  <si>
    <t>TOTAL:</t>
  </si>
  <si>
    <t>2.2</t>
  </si>
  <si>
    <t>M³</t>
  </si>
  <si>
    <t>M²</t>
  </si>
  <si>
    <t>KG</t>
  </si>
  <si>
    <t xml:space="preserve">VEDAÇÕES </t>
  </si>
  <si>
    <t>2.2.1</t>
  </si>
  <si>
    <t>2.2.2</t>
  </si>
  <si>
    <t>2.2.3</t>
  </si>
  <si>
    <t>2.2.4</t>
  </si>
  <si>
    <t>2.2.5</t>
  </si>
  <si>
    <t>8.1</t>
  </si>
  <si>
    <t>2.2.6</t>
  </si>
  <si>
    <t>2.2.7</t>
  </si>
  <si>
    <t xml:space="preserve">FUNDAÇÕES </t>
  </si>
  <si>
    <t xml:space="preserve">SAPATAS </t>
  </si>
  <si>
    <t>1.1</t>
  </si>
  <si>
    <t xml:space="preserve">PINTURA </t>
  </si>
  <si>
    <t>2.1.1</t>
  </si>
  <si>
    <t xml:space="preserve">M </t>
  </si>
  <si>
    <t>7.3</t>
  </si>
  <si>
    <t>3.1.2</t>
  </si>
  <si>
    <t>3.1.3</t>
  </si>
  <si>
    <t>3.2.5</t>
  </si>
  <si>
    <t>3.1</t>
  </si>
  <si>
    <t>3.1.1</t>
  </si>
  <si>
    <t>3.1.5</t>
  </si>
  <si>
    <t>5.1</t>
  </si>
  <si>
    <t>6.1</t>
  </si>
  <si>
    <t>6.2</t>
  </si>
  <si>
    <t>6.3</t>
  </si>
  <si>
    <t>ESCAVAÇÃO MANUAL PARA BLOCO DE COROAMENTO OU SAPATA (INCLUINDO ESCAVAÇÃO PARA COLOCAÇÃO DE FÔRMAS). AF_06/2017</t>
  </si>
  <si>
    <t>LASTRO DE CONCRETO MAGRO, APLICADO EM BLOCOS DE COROAMENTO OU SAPATAS, ESP ESSURA DE 5 CM. AF_08/2017</t>
  </si>
  <si>
    <t>REATERRO MANUAL DE VALAS, COM COMPACTADOR DE SOLOS DE PERCUSSÃO. AF_08/2023</t>
  </si>
  <si>
    <t>FABRICAÇÃO, MONTAGEM E DESMONTAGEM DE FÔRMA PARA VIGA BALDRAME, EM MADEIRA SERRADA, E=25 MM, 4 UTILIZAÇÕES. AF_06/2017</t>
  </si>
  <si>
    <t>LASTRO DE CONCRETO MAGRO, APLICADO EM PISOS, LAJES SOBRE SOLO OU RADIERS, ESPESSURA DE 5 CM. AF_07/2016</t>
  </si>
  <si>
    <t>IMPERMEABILIZAÇÃO DE SUPERFÍCIE COM EMULSÃO ASFÁLTICA, 2 DEMÃOS. AF_09/2023</t>
  </si>
  <si>
    <t>FABRICAÇÃO DE FÔRMA PARA PILARES E ESTRUTURAS SIMILARES, EM CHAPA DE MADEIRA COMPENSADA RESINADA, E = 17 MM. AF_09/2020</t>
  </si>
  <si>
    <t>CONCRETAGEM DE PILARES, FCK=25 MPA, COM USO DE JERICAS EM CREMALHEIRA - LANÇAMENTO, ADENSAMENTO E ACABAMENTO. AF_02/2022</t>
  </si>
  <si>
    <t>FABRICAÇÃO DE FÔRMA PARA VIGAS, EM CHAPA DE MADEIRA COMPENSADA RESINADA, 17 MM. AF_09/2020</t>
  </si>
  <si>
    <t>CONCRETAGEM DE VIGAS E LAJES, FCK=25 MPA, PARA LAJES MACIÇAS OU NERVURADAS COM USO DE BOMBA - LANÇAMENTO, ADENSAMENTO E ACABAMENTO. AF_02/2022_PS</t>
  </si>
  <si>
    <t>APLICAÇÃO DE LONA PLÁSTICA PARA EXECUÇÃO DE PAVIMENTOS DE CONCRETO. AF_04/2022</t>
  </si>
  <si>
    <t>IMPERMEABILIZAÇÃO DE SUPERFÍCIE COM ARGAMASSA POLIMÉRICA / MEMBRANA ACRÍLICA, 3 DEMÃOS. AF_09/2023 (IMPERMEABILIZAÇÃO DE AREAS UMIDAS ATE H: 1,5 M</t>
  </si>
  <si>
    <t>CHAPISCO APLICADO EM ALVENARIAS E ESTRUTURAS DE CONCRETO INTERNAS, COM COLHER DE PEDREIRO. ARGAMASSA TRAÇO 1:3 COM PREPARO EM BETONEIRA 400L. AF_10/2022</t>
  </si>
  <si>
    <t>PINTURA LÁTEX ACRÍLICA PREMIUM, APLICAÇÃO MANUAL EM PAREDES, DUAS DEMÃOS. AF_04/2023</t>
  </si>
  <si>
    <t xml:space="preserve">LIMPEZA DE SUPERFÍCIE COM JATO DE ALTA PRESSÃO. AF_04/2019 </t>
  </si>
  <si>
    <t>PILARES</t>
  </si>
  <si>
    <t>2.3</t>
  </si>
  <si>
    <t>4.1</t>
  </si>
  <si>
    <t>4.2</t>
  </si>
  <si>
    <t>LIMPEZA FINAL</t>
  </si>
  <si>
    <t>TOTAL DO ITEM 1 =</t>
  </si>
  <si>
    <t>FABRICAÇÃO, MONTAGEM E DESMONTAGEM DE FÔRMA PARA SAPATA, EM MADEIRA SERRADA, E=25 MM, 4 UTILIZAÇÕES. AF_06/2017</t>
  </si>
  <si>
    <t>TOTAL DO ITEM 2.1 =</t>
  </si>
  <si>
    <t>TOTAL DO ITEM 2.2 =</t>
  </si>
  <si>
    <t>TOTAL DO ITEM 2 =</t>
  </si>
  <si>
    <t>TOTAL DO ITEM 3.1 =</t>
  </si>
  <si>
    <t>TOTAL DO ITEM 3.2 =</t>
  </si>
  <si>
    <t>TOTAL DO ITEM 3 =</t>
  </si>
  <si>
    <t>TOTAL DO ITEM 4 =</t>
  </si>
  <si>
    <t>TOTAL DO ITEM 5 =</t>
  </si>
  <si>
    <t>TOTAL DO ITEM 6 =</t>
  </si>
  <si>
    <t>TOTAL DO ITEM 7 =</t>
  </si>
  <si>
    <t>TOTAL DO ITEM 8 =</t>
  </si>
  <si>
    <t>TOTAL  GLOBAL =</t>
  </si>
  <si>
    <t>OBRA/BLOCO:</t>
  </si>
  <si>
    <t>ESTACAS</t>
  </si>
  <si>
    <t>2.3.1</t>
  </si>
  <si>
    <t>2.3.2</t>
  </si>
  <si>
    <t>2.3.3</t>
  </si>
  <si>
    <t>2.3.5</t>
  </si>
  <si>
    <t>2.3.7</t>
  </si>
  <si>
    <t>2.3.8</t>
  </si>
  <si>
    <t>2.3.9</t>
  </si>
  <si>
    <t>TOTAL DO ITEM 2.3 =</t>
  </si>
  <si>
    <t xml:space="preserve">ESTRUTURA </t>
  </si>
  <si>
    <t>REVESTIMENTOS ARGAMSSADOS</t>
  </si>
  <si>
    <t>ESTACA BROCA DE CONCRETO, DIÂMETRO DE 30CM, ESCAVAÇÃO MANUAL COM TRADO CONCHA, INTEIRAMENTE ARMADA. AF_05/2020_PA</t>
  </si>
  <si>
    <t>LASTRO COM MATERIAL GRANULAR, APLICAÇÃO EM BLOCOS DE COROAMENTO, ESPESSURA DE *5 CM*. AF_01/2024</t>
  </si>
  <si>
    <t>ARMAÇÃO DE SAPATA ISOLADA, VIGA BALDRAME E SAPATA CORRIDA UTILIZANDO AÇO CA-50 DE 8 MM - MONTAGEM. AF_01/2024</t>
  </si>
  <si>
    <t>CONCRETAGEM DE SAPATA, FCK 30 MPA, COM USO DE BOMBA - LANÇAMENTO, ADENSAMENTO E ACABAMENTO. AF_01/2024</t>
  </si>
  <si>
    <t>ARMAÇÃO DE BLOCO, SAPATA ISOLADA, VIGA BALDRAME E SAPATA CORRIDA UTILIZANDO AÇO CA-50 DE 12,5 MM - MONTAGEM. AF_01/2024</t>
  </si>
  <si>
    <t>VIGAS BALDRAME (VB)</t>
  </si>
  <si>
    <t>ARMAÇÃO DE PILAR OU VIGA DE ESTRUTURA CONVENCIONAL DE CONCRETO ARMADO UTILIZANDO AÇO CA-50 DE 10,0 MM - MONTAGEM. AF_06/2022</t>
  </si>
  <si>
    <t>ARMAÇÃO DE PILAR OU VIGA DE ESTRUTURA CONVENCIONAL DE CONCRETO ARMADO UTILIZANDO AÇO CA-60 DE 5,0 MM   - MONTAGEM. AF_06/2022</t>
  </si>
  <si>
    <t>VIGAS CINTA - SUPERIORES (VS)</t>
  </si>
  <si>
    <t>ARMAÇÃO DE PILAR OU VIGA DE ESTRUTURA CONVENCIONAL DE CONCRETO ARMADO UTILIZANDO AÇO CA-50 DE 8,0 MM   - MONTAGEM. AF_06/2022</t>
  </si>
  <si>
    <t>APLICAÇÃO MANUAL DE FUNDO SELADOR ACRÍLICO EM PAREDES EXTERNAS DE CASAS. AF_03/2024</t>
  </si>
  <si>
    <t>DRENO PROFUNDO (SEÇÃO 0,50 X 1,50 M), CEGO, ENCHIMENTO DE BRITA, ENVOLVIDO COM MANTA GEOTÊXTIL. AF_07/2021</t>
  </si>
  <si>
    <t xml:space="preserve">DRENAGEM </t>
  </si>
  <si>
    <t>OBRA:</t>
  </si>
  <si>
    <t>MURO DE ARRIMO PARA A ESCOLA MARCIANO DE CARVALHO</t>
  </si>
  <si>
    <r>
      <t xml:space="preserve">ARMAÇÃO DE PILAR OU VIGA DE ESTRUTURA CONVENCIONAL DE CONCRETO ARMADO UTILIZANDO AÇO CA-50 DE 10,0 MM - MONTAGEM. AF_06/2022 </t>
    </r>
    <r>
      <rPr>
        <b/>
        <sz val="12"/>
        <rFont val="Arial"/>
        <family val="2"/>
      </rPr>
      <t>(INCLUSO ARRANQUES DE PILAR)</t>
    </r>
  </si>
  <si>
    <t>86,10 M²</t>
  </si>
  <si>
    <t>RUA FORTALEZA, Nº 672, CENTRO, MUNCÍPIO DE PIÊN/PR - CEP 83860-000</t>
  </si>
  <si>
    <t>6.4</t>
  </si>
  <si>
    <t>EMBOÇO OU MASSA ÚNICA EM ARGAMASSA TRAÇO 1:2:8, PREPARO MECÂNICO COM BETONEIRA 400 L, APLICADA MANUALMENTE EM PANOS CEGOS DE FACHADA (SEM PRESENÇA DE VÃOS), ESPESSURA DE 25 MM. AF_08/2022</t>
  </si>
  <si>
    <r>
      <t>EMBOÇO OU MASSA ÚNICA EM ARGAMASSA TRAÇO 1:2:8, PREPARO MECÂNICO COM BETONEIRA 400 L, APLICADA MANUALMENTE EM PANOS CEGOS DE FACHADA (SEM PRESENÇA DE VÃOS), ESPESSURA DE 25 MM. AF_08/2022</t>
    </r>
    <r>
      <rPr>
        <b/>
        <sz val="12"/>
        <rFont val="Arial"/>
        <family val="2"/>
      </rPr>
      <t xml:space="preserve"> (REQUADRO DA FACE SUPERIOR/PINGADEIRA)</t>
    </r>
  </si>
  <si>
    <t>SERVIÇOS PRELIMINARES - DEMOLIÇÃO DO MURO ATUAL</t>
  </si>
  <si>
    <t>DEMOLIÇÃO DE ALVENARIA DE BLOCO FURADO, DE FORMA MANUAL, SEM REAPROVEITAMENTO. AF_09/2023</t>
  </si>
  <si>
    <t>CARGA, MANOBRA E DESCARGA DE ENTULHO EM CAMINHÃO BASCULANTE 14 M³ - CARGA COM ESCAVADEIRA HIDRÁULICA
(CAÇAMBA DE 0,80 M³ / 111 HP) E DESCARGA LIVRE (UNIDADE: M3). AF_07/2020</t>
  </si>
  <si>
    <t>m3</t>
  </si>
  <si>
    <t>ALVENARIA DE VEDAÇÃO DE BLOCOS VAZADOS DE CONCRETO DE 14X19X39 CM (ESPESSURA 14 CM) E ARGAMASSA DE
ASSENTAMENTO COM PREPARO EM BETONEIRA. AF_12/2021</t>
  </si>
  <si>
    <t>I-BDI</t>
  </si>
  <si>
    <t>ORIENTAÇÕES</t>
  </si>
  <si>
    <t>1. Preencha apenas a aba "Orçamento" e apenas as células em amarelo</t>
  </si>
  <si>
    <t>2. Indique o valor percentual de BDI na coluna K da aba "Orçamento"</t>
  </si>
  <si>
    <t>3. Preencha a aba cronograma fisico-financeiro conforme 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</si>
</sst>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 * #,##0.00_ ;_ * \-#,##0.00_ ;_ * &quot;-&quot;??_ ;_ @_ 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_(&quot;R$&quot;* #,##0.00_);_(&quot;R$&quot;* \(#,##0.00\);_(&quot;R$&quot;* &quot;-&quot;??_);_(@_)"/>
    <numFmt numFmtId="168" formatCode="#\,##0.00"/>
    <numFmt numFmtId="169" formatCode="#\,##0."/>
    <numFmt numFmtId="170" formatCode="\$#.00"/>
    <numFmt numFmtId="171" formatCode="\$#."/>
    <numFmt numFmtId="172" formatCode="#.00"/>
    <numFmt numFmtId="173" formatCode="%#.00"/>
    <numFmt numFmtId="174" formatCode="&quot;R$&quot;\ #,##0.00"/>
    <numFmt numFmtId="175" formatCode="0.000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"/>
      <color indexed="8"/>
      <name val="Courier"/>
      <family val="3"/>
    </font>
    <font>
      <b/>
      <sz val="8"/>
      <name val="Times New Roman"/>
      <family val="1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1"/>
      <name val="Arial"/>
      <family val="2"/>
    </font>
    <font>
      <sz val="8"/>
      <name val="Calibri"/>
      <family val="2"/>
      <scheme val="minor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2"/>
      <name val="Calibri"/>
      <family val="2"/>
      <scheme val="minor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891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27447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168" fontId="7" fillId="0" borderId="0">
      <protection locked="0"/>
    </xf>
    <xf numFmtId="169" fontId="7" fillId="0" borderId="0">
      <protection locked="0"/>
    </xf>
    <xf numFmtId="170" fontId="7" fillId="0" borderId="0">
      <protection locked="0"/>
    </xf>
    <xf numFmtId="171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6" fillId="0" borderId="0"/>
    <xf numFmtId="0" fontId="4" fillId="0" borderId="0"/>
    <xf numFmtId="172" fontId="7" fillId="0" borderId="0">
      <protection locked="0"/>
    </xf>
    <xf numFmtId="172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44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173" fontId="7" fillId="0" borderId="0">
      <protection locked="0"/>
    </xf>
    <xf numFmtId="173" fontId="7" fillId="0" borderId="0">
      <protection locked="0"/>
    </xf>
    <xf numFmtId="0" fontId="8" fillId="0" borderId="1" applyNumberFormat="0" applyFont="0" applyBorder="0" applyAlignment="0"/>
    <xf numFmtId="168" fontId="7" fillId="0" borderId="0">
      <protection locked="0"/>
    </xf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>
      <protection locked="0"/>
    </xf>
    <xf numFmtId="0" fontId="9" fillId="0" borderId="0">
      <protection locked="0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167" fontId="14" fillId="0" borderId="2" xfId="13" applyNumberFormat="1" applyFont="1" applyFill="1" applyBorder="1" applyAlignment="1">
      <alignment vertical="center" wrapText="1"/>
    </xf>
    <xf numFmtId="167" fontId="14" fillId="3" borderId="2" xfId="13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/>
    </xf>
    <xf numFmtId="167" fontId="16" fillId="7" borderId="2" xfId="13" applyNumberFormat="1" applyFont="1" applyFill="1" applyBorder="1" applyAlignment="1">
      <alignment vertical="center" wrapText="1"/>
    </xf>
    <xf numFmtId="10" fontId="14" fillId="6" borderId="2" xfId="0" applyNumberFormat="1" applyFont="1" applyFill="1" applyBorder="1" applyAlignment="1">
      <alignment horizontal="center" vertical="center"/>
    </xf>
    <xf numFmtId="44" fontId="14" fillId="6" borderId="2" xfId="0" applyNumberFormat="1" applyFont="1" applyFill="1" applyBorder="1" applyAlignment="1">
      <alignment horizontal="center" vertical="center"/>
    </xf>
    <xf numFmtId="2" fontId="14" fillId="6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174" fontId="22" fillId="0" borderId="0" xfId="0" applyNumberFormat="1" applyFont="1" applyAlignment="1">
      <alignment horizontal="center" vertical="center"/>
    </xf>
    <xf numFmtId="174" fontId="18" fillId="0" borderId="0" xfId="0" applyNumberFormat="1" applyFont="1" applyAlignment="1">
      <alignment vertical="center"/>
    </xf>
    <xf numFmtId="174" fontId="18" fillId="0" borderId="2" xfId="0" applyNumberFormat="1" applyFont="1" applyBorder="1" applyAlignment="1">
      <alignment vertical="center"/>
    </xf>
    <xf numFmtId="2" fontId="22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vertical="center"/>
    </xf>
    <xf numFmtId="2" fontId="18" fillId="0" borderId="2" xfId="0" applyNumberFormat="1" applyFont="1" applyBorder="1" applyAlignment="1">
      <alignment vertical="center"/>
    </xf>
    <xf numFmtId="2" fontId="14" fillId="0" borderId="2" xfId="31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7" fontId="14" fillId="3" borderId="2" xfId="18" applyNumberFormat="1" applyFont="1" applyFill="1" applyBorder="1" applyAlignment="1">
      <alignment vertical="center" wrapText="1"/>
    </xf>
    <xf numFmtId="10" fontId="14" fillId="8" borderId="2" xfId="0" applyNumberFormat="1" applyFont="1" applyFill="1" applyBorder="1" applyAlignment="1">
      <alignment horizontal="center" vertical="center"/>
    </xf>
    <xf numFmtId="9" fontId="14" fillId="8" borderId="2" xfId="0" applyNumberFormat="1" applyFont="1" applyFill="1" applyBorder="1" applyAlignment="1">
      <alignment horizontal="center" vertical="center" wrapText="1"/>
    </xf>
    <xf numFmtId="174" fontId="14" fillId="8" borderId="2" xfId="0" applyNumberFormat="1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 wrapText="1"/>
    </xf>
    <xf numFmtId="2" fontId="16" fillId="9" borderId="2" xfId="0" applyNumberFormat="1" applyFont="1" applyFill="1" applyBorder="1" applyAlignment="1">
      <alignment horizontal="center" vertical="center" wrapText="1"/>
    </xf>
    <xf numFmtId="174" fontId="16" fillId="9" borderId="2" xfId="0" applyNumberFormat="1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/>
    </xf>
    <xf numFmtId="167" fontId="14" fillId="6" borderId="2" xfId="18" applyNumberFormat="1" applyFont="1" applyFill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167" fontId="16" fillId="7" borderId="2" xfId="18" applyNumberFormat="1" applyFont="1" applyFill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174" fontId="16" fillId="4" borderId="5" xfId="0" applyNumberFormat="1" applyFont="1" applyFill="1" applyBorder="1" applyAlignment="1">
      <alignment horizontal="right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10" fillId="0" borderId="5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2" fontId="21" fillId="0" borderId="0" xfId="0" applyNumberFormat="1" applyFont="1" applyAlignment="1">
      <alignment horizontal="left" vertical="center"/>
    </xf>
    <xf numFmtId="174" fontId="21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2" fontId="14" fillId="0" borderId="0" xfId="0" applyNumberFormat="1" applyFont="1" applyAlignment="1">
      <alignment horizontal="left" vertical="center"/>
    </xf>
    <xf numFmtId="174" fontId="1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74" fontId="14" fillId="0" borderId="0" xfId="0" applyNumberFormat="1" applyFont="1" applyAlignment="1">
      <alignment horizontal="left" vertical="center" wrapText="1"/>
    </xf>
    <xf numFmtId="174" fontId="0" fillId="0" borderId="0" xfId="0" applyNumberFormat="1" applyAlignment="1">
      <alignment horizontal="left" vertical="center"/>
    </xf>
    <xf numFmtId="174" fontId="17" fillId="0" borderId="0" xfId="0" applyNumberFormat="1" applyFont="1" applyAlignment="1">
      <alignment horizontal="left" vertical="center"/>
    </xf>
    <xf numFmtId="9" fontId="14" fillId="0" borderId="2" xfId="0" applyNumberFormat="1" applyFont="1" applyBorder="1" applyAlignment="1">
      <alignment horizontal="center" vertical="center" wrapText="1"/>
    </xf>
    <xf numFmtId="174" fontId="14" fillId="0" borderId="2" xfId="0" applyNumberFormat="1" applyFont="1" applyBorder="1" applyAlignment="1">
      <alignment horizontal="center" vertical="center"/>
    </xf>
    <xf numFmtId="10" fontId="14" fillId="0" borderId="2" xfId="0" applyNumberFormat="1" applyFont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44" fontId="14" fillId="8" borderId="2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2" fontId="14" fillId="0" borderId="2" xfId="0" applyNumberFormat="1" applyFont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6" fillId="7" borderId="3" xfId="0" quotePrefix="1" applyFont="1" applyFill="1" applyBorder="1" applyAlignment="1">
      <alignment horizontal="right" vertical="center"/>
    </xf>
    <xf numFmtId="0" fontId="16" fillId="7" borderId="4" xfId="0" quotePrefix="1" applyFont="1" applyFill="1" applyBorder="1" applyAlignment="1">
      <alignment horizontal="right" vertical="center"/>
    </xf>
    <xf numFmtId="0" fontId="16" fillId="7" borderId="5" xfId="0" quotePrefix="1" applyFont="1" applyFill="1" applyBorder="1" applyAlignment="1">
      <alignment horizontal="righ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16" fillId="10" borderId="3" xfId="0" applyFont="1" applyFill="1" applyBorder="1" applyAlignment="1">
      <alignment horizontal="left" vertical="center" wrapText="1"/>
    </xf>
    <xf numFmtId="0" fontId="16" fillId="10" borderId="4" xfId="0" applyFont="1" applyFill="1" applyBorder="1" applyAlignment="1">
      <alignment horizontal="left" vertical="center" wrapText="1"/>
    </xf>
    <xf numFmtId="0" fontId="16" fillId="10" borderId="5" xfId="0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0" fontId="16" fillId="5" borderId="2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9" borderId="2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center" vertical="center" wrapText="1"/>
    </xf>
    <xf numFmtId="17" fontId="16" fillId="5" borderId="2" xfId="0" applyNumberFormat="1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44" fontId="13" fillId="4" borderId="2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8" borderId="2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4" fillId="6" borderId="3" xfId="0" applyFont="1" applyFill="1" applyBorder="1" applyAlignment="1">
      <alignment horizontal="right" vertical="center"/>
    </xf>
    <xf numFmtId="0" fontId="14" fillId="6" borderId="4" xfId="0" applyFont="1" applyFill="1" applyBorder="1" applyAlignment="1">
      <alignment horizontal="right" vertical="center"/>
    </xf>
    <xf numFmtId="0" fontId="14" fillId="6" borderId="5" xfId="0" applyFont="1" applyFill="1" applyBorder="1" applyAlignment="1">
      <alignment horizontal="right" vertical="center"/>
    </xf>
    <xf numFmtId="0" fontId="14" fillId="6" borderId="2" xfId="0" applyFont="1" applyFill="1" applyBorder="1" applyAlignment="1">
      <alignment horizontal="left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174" fontId="14" fillId="0" borderId="2" xfId="0" applyNumberFormat="1" applyFont="1" applyBorder="1" applyAlignment="1">
      <alignment horizontal="center" vertical="center" wrapText="1"/>
    </xf>
    <xf numFmtId="44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175" fontId="28" fillId="6" borderId="5" xfId="0" applyNumberFormat="1" applyFont="1" applyFill="1" applyBorder="1" applyAlignment="1">
      <alignment vertical="center" wrapText="1"/>
    </xf>
    <xf numFmtId="174" fontId="14" fillId="5" borderId="2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</cellXfs>
  <cellStyles count="42">
    <cellStyle name="Comma" xfId="1" xr:uid="{00000000-0005-0000-0000-000000000000}"/>
    <cellStyle name="Comma0" xfId="2" xr:uid="{00000000-0005-0000-0000-000001000000}"/>
    <cellStyle name="Currency" xfId="3" xr:uid="{00000000-0005-0000-0000-000002000000}"/>
    <cellStyle name="Currency0" xfId="4" xr:uid="{00000000-0005-0000-0000-000003000000}"/>
    <cellStyle name="Data" xfId="5" xr:uid="{00000000-0005-0000-0000-000004000000}"/>
    <cellStyle name="Date" xfId="6" xr:uid="{00000000-0005-0000-0000-000005000000}"/>
    <cellStyle name="Estilo 1" xfId="7" xr:uid="{00000000-0005-0000-0000-000006000000}"/>
    <cellStyle name="Estilo 1 2" xfId="8" xr:uid="{00000000-0005-0000-0000-000007000000}"/>
    <cellStyle name="Fixed" xfId="9" xr:uid="{00000000-0005-0000-0000-000008000000}"/>
    <cellStyle name="Fixo" xfId="10" xr:uid="{00000000-0005-0000-0000-000009000000}"/>
    <cellStyle name="Heading 1" xfId="11" xr:uid="{00000000-0005-0000-0000-00000A000000}"/>
    <cellStyle name="Heading 2" xfId="12" xr:uid="{00000000-0005-0000-0000-00000B000000}"/>
    <cellStyle name="Moeda" xfId="13" builtinId="4"/>
    <cellStyle name="Moeda 2" xfId="14" xr:uid="{00000000-0005-0000-0000-00000D000000}"/>
    <cellStyle name="Moeda 2 2" xfId="15" xr:uid="{00000000-0005-0000-0000-00000E000000}"/>
    <cellStyle name="Moeda 3" xfId="16" xr:uid="{00000000-0005-0000-0000-00000F000000}"/>
    <cellStyle name="Moeda 3 2" xfId="17" xr:uid="{00000000-0005-0000-0000-000010000000}"/>
    <cellStyle name="Moeda 4" xfId="18" xr:uid="{00000000-0005-0000-0000-000011000000}"/>
    <cellStyle name="Normal" xfId="0" builtinId="0"/>
    <cellStyle name="Normal 2" xfId="19" xr:uid="{00000000-0005-0000-0000-000013000000}"/>
    <cellStyle name="Normal 3" xfId="20" xr:uid="{00000000-0005-0000-0000-000014000000}"/>
    <cellStyle name="Normal 3 3" xfId="21" xr:uid="{00000000-0005-0000-0000-000015000000}"/>
    <cellStyle name="Percent" xfId="22" xr:uid="{00000000-0005-0000-0000-000016000000}"/>
    <cellStyle name="Percentual" xfId="23" xr:uid="{00000000-0005-0000-0000-000017000000}"/>
    <cellStyle name="planilhas" xfId="24" xr:uid="{00000000-0005-0000-0000-000018000000}"/>
    <cellStyle name="Ponto" xfId="25" xr:uid="{00000000-0005-0000-0000-000019000000}"/>
    <cellStyle name="Porcentagem 2" xfId="26" xr:uid="{00000000-0005-0000-0000-00001A000000}"/>
    <cellStyle name="Porcentagem 2 2" xfId="27" xr:uid="{00000000-0005-0000-0000-00001B000000}"/>
    <cellStyle name="Porcentagem 2 2 2" xfId="28" xr:uid="{00000000-0005-0000-0000-00001C000000}"/>
    <cellStyle name="Porcentagem 2 3" xfId="29" xr:uid="{00000000-0005-0000-0000-00001D000000}"/>
    <cellStyle name="Porcentagem 3" xfId="30" xr:uid="{00000000-0005-0000-0000-00001E000000}"/>
    <cellStyle name="Separador de milhares 2" xfId="32" xr:uid="{00000000-0005-0000-0000-00001F000000}"/>
    <cellStyle name="Separador de milhares 2 2" xfId="33" xr:uid="{00000000-0005-0000-0000-000020000000}"/>
    <cellStyle name="Separador de milhares 2 2 2" xfId="34" xr:uid="{00000000-0005-0000-0000-000021000000}"/>
    <cellStyle name="Separador de milhares 2 3" xfId="35" xr:uid="{00000000-0005-0000-0000-000022000000}"/>
    <cellStyle name="Separador de milhares 3" xfId="36" xr:uid="{00000000-0005-0000-0000-000023000000}"/>
    <cellStyle name="Separador de milhares 3 2" xfId="37" xr:uid="{00000000-0005-0000-0000-000024000000}"/>
    <cellStyle name="Titulo1" xfId="38" xr:uid="{00000000-0005-0000-0000-000025000000}"/>
    <cellStyle name="Titulo2" xfId="39" xr:uid="{00000000-0005-0000-0000-000026000000}"/>
    <cellStyle name="Vírgula" xfId="31" builtinId="3"/>
    <cellStyle name="Vírgula 2" xfId="40" xr:uid="{00000000-0005-0000-0000-000028000000}"/>
    <cellStyle name="Vírgula 3" xfId="41" xr:uid="{00000000-0005-0000-0000-000029000000}"/>
  </cellStyles>
  <dxfs count="0"/>
  <tableStyles count="0" defaultTableStyle="TableStyleMedium9" defaultPivotStyle="PivotStyleLight16"/>
  <colors>
    <mruColors>
      <color rgb="FFF18918"/>
      <color rgb="FF274470"/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83521</xdr:colOff>
      <xdr:row>0</xdr:row>
      <xdr:rowOff>98961</xdr:rowOff>
    </xdr:from>
    <xdr:to>
      <xdr:col>2</xdr:col>
      <xdr:colOff>516399</xdr:colOff>
      <xdr:row>4</xdr:row>
      <xdr:rowOff>179416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9D67CE1-AB86-48DC-82B5-50F94FF32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821" y="98961"/>
          <a:ext cx="1013903" cy="1194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83521</xdr:colOff>
      <xdr:row>0</xdr:row>
      <xdr:rowOff>98961</xdr:rowOff>
    </xdr:from>
    <xdr:to>
      <xdr:col>2</xdr:col>
      <xdr:colOff>516399</xdr:colOff>
      <xdr:row>4</xdr:row>
      <xdr:rowOff>179416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193" y="98961"/>
          <a:ext cx="1010947" cy="11971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64670</xdr:colOff>
      <xdr:row>0</xdr:row>
      <xdr:rowOff>98425</xdr:rowOff>
    </xdr:from>
    <xdr:to>
      <xdr:col>2</xdr:col>
      <xdr:colOff>561394</xdr:colOff>
      <xdr:row>4</xdr:row>
      <xdr:rowOff>228600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170" y="98425"/>
          <a:ext cx="1093624" cy="12477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co-0\trabalhos\Trabalhos%20em%20Andamento\Santa%20B&#225;rbara\Petrobr&#225;s\Edise\06-%20Custo\C&#193;LCULO%20DE%20BDI%20SIS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retas"/>
      <sheetName val="CANTEIRO"/>
      <sheetName val="BDI - ANALÍTICO 1"/>
      <sheetName val="BDI - ANALÍTICO 2"/>
      <sheetName val="BDI - APRESENTAÇÃO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C8E99-FE55-4613-91AB-31820766A9CC}">
  <sheetPr>
    <pageSetUpPr fitToPage="1"/>
  </sheetPr>
  <dimension ref="B1:BZ269"/>
  <sheetViews>
    <sheetView showGridLines="0" view="pageBreakPreview" zoomScale="75" zoomScaleNormal="70" zoomScaleSheetLayoutView="75" workbookViewId="0">
      <pane ySplit="6" topLeftCell="A7" activePane="bottomLeft" state="frozen"/>
      <selection pane="bottomLeft" activeCell="B6" sqref="B6:L6"/>
    </sheetView>
  </sheetViews>
  <sheetFormatPr defaultColWidth="9.140625" defaultRowHeight="15" x14ac:dyDescent="0.25"/>
  <cols>
    <col min="1" max="1" width="1.7109375" style="19" customWidth="1"/>
    <col min="2" max="2" width="8.7109375" style="24" customWidth="1"/>
    <col min="3" max="3" width="8.85546875" style="24" customWidth="1"/>
    <col min="4" max="4" width="17.140625" style="24" customWidth="1"/>
    <col min="5" max="5" width="12.42578125" style="24" bestFit="1" customWidth="1"/>
    <col min="6" max="6" width="97.42578125" style="24" customWidth="1"/>
    <col min="7" max="7" width="14.7109375" style="25" customWidth="1"/>
    <col min="8" max="8" width="7.7109375" style="24" customWidth="1"/>
    <col min="9" max="9" width="11.7109375" style="31" customWidth="1"/>
    <col min="10" max="10" width="19.85546875" style="28" customWidth="1"/>
    <col min="11" max="12" width="18.7109375" style="24" customWidth="1"/>
    <col min="13" max="13" width="9.140625" style="19"/>
    <col min="14" max="14" width="29.5703125" style="19" customWidth="1"/>
    <col min="15" max="16384" width="9.140625" style="19"/>
  </cols>
  <sheetData>
    <row r="1" spans="2:78" ht="30" customHeight="1" x14ac:dyDescent="0.25">
      <c r="B1" s="93"/>
      <c r="C1" s="93"/>
      <c r="D1" s="99" t="s">
        <v>138</v>
      </c>
      <c r="E1" s="99"/>
      <c r="F1" s="99"/>
      <c r="G1" s="99"/>
      <c r="H1" s="99"/>
      <c r="I1" s="99"/>
      <c r="J1" s="99"/>
      <c r="K1" s="100"/>
      <c r="L1" s="100"/>
    </row>
    <row r="2" spans="2:78" ht="6" customHeight="1" x14ac:dyDescent="0.25">
      <c r="B2" s="93"/>
      <c r="C2" s="93"/>
      <c r="D2" s="85"/>
      <c r="E2" s="86"/>
      <c r="F2" s="86"/>
      <c r="G2" s="86"/>
      <c r="H2" s="86"/>
      <c r="I2" s="86"/>
      <c r="J2" s="87"/>
      <c r="K2" s="87"/>
      <c r="L2" s="88"/>
    </row>
    <row r="3" spans="2:78" ht="26.25" customHeight="1" x14ac:dyDescent="0.25">
      <c r="B3" s="93"/>
      <c r="C3" s="93"/>
      <c r="D3" s="125" t="s">
        <v>139</v>
      </c>
      <c r="E3" s="126"/>
      <c r="F3" s="126"/>
      <c r="G3" s="126"/>
      <c r="H3" s="126"/>
      <c r="I3" s="126"/>
      <c r="J3" s="126"/>
      <c r="K3" s="126"/>
      <c r="L3" s="127"/>
    </row>
    <row r="4" spans="2:78" ht="25.5" customHeight="1" x14ac:dyDescent="0.25">
      <c r="B4" s="93"/>
      <c r="C4" s="93"/>
      <c r="D4" s="125" t="s">
        <v>140</v>
      </c>
      <c r="E4" s="126"/>
      <c r="F4" s="126"/>
      <c r="G4" s="126"/>
      <c r="H4" s="126"/>
      <c r="I4" s="126"/>
      <c r="J4" s="126"/>
      <c r="K4" s="126"/>
      <c r="L4" s="127"/>
    </row>
    <row r="5" spans="2:78" ht="25.5" customHeight="1" x14ac:dyDescent="0.25">
      <c r="B5" s="93"/>
      <c r="C5" s="93"/>
      <c r="D5" s="125" t="s">
        <v>141</v>
      </c>
      <c r="E5" s="126"/>
      <c r="F5" s="126"/>
      <c r="G5" s="126"/>
      <c r="H5" s="126"/>
      <c r="I5" s="126"/>
      <c r="J5" s="126"/>
      <c r="K5" s="126"/>
      <c r="L5" s="127"/>
    </row>
    <row r="6" spans="2:78" ht="10.5" customHeight="1" x14ac:dyDescent="0.25">
      <c r="B6" s="101"/>
      <c r="C6" s="102"/>
      <c r="D6" s="102"/>
      <c r="E6" s="103"/>
      <c r="F6" s="103"/>
      <c r="G6" s="103"/>
      <c r="H6" s="103"/>
      <c r="I6" s="103"/>
      <c r="J6" s="102"/>
      <c r="K6" s="102"/>
      <c r="L6" s="104"/>
    </row>
    <row r="7" spans="2:78" s="53" customFormat="1" ht="31.5" customHeight="1" x14ac:dyDescent="0.25">
      <c r="I7" s="54"/>
      <c r="J7" s="55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</row>
    <row r="8" spans="2:78" s="53" customFormat="1" ht="33" customHeight="1" x14ac:dyDescent="0.25">
      <c r="B8" s="105"/>
      <c r="C8" s="105"/>
      <c r="D8" s="105"/>
      <c r="E8" s="105"/>
      <c r="F8" s="105"/>
      <c r="G8" s="57"/>
      <c r="H8" s="57"/>
      <c r="I8" s="58"/>
      <c r="J8" s="59"/>
      <c r="K8" s="57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</row>
    <row r="9" spans="2:78" s="53" customFormat="1" ht="15" customHeight="1" x14ac:dyDescent="0.25">
      <c r="B9" s="57"/>
      <c r="C9" s="57"/>
      <c r="D9" s="57"/>
      <c r="E9" s="57"/>
      <c r="F9" s="57"/>
      <c r="G9" s="57"/>
      <c r="H9" s="57"/>
      <c r="I9" s="58"/>
      <c r="J9" s="59"/>
      <c r="K9" s="57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</row>
    <row r="10" spans="2:78" s="53" customFormat="1" ht="15" customHeight="1" x14ac:dyDescent="0.25">
      <c r="B10" s="57"/>
      <c r="C10" s="57"/>
      <c r="D10" s="57"/>
      <c r="E10" s="57"/>
      <c r="F10" s="57"/>
      <c r="G10" s="57"/>
      <c r="H10" s="57"/>
      <c r="I10" s="58"/>
      <c r="J10" s="59"/>
      <c r="K10" s="57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</row>
    <row r="11" spans="2:78" s="53" customFormat="1" ht="15" customHeight="1" x14ac:dyDescent="0.25">
      <c r="B11" s="57"/>
      <c r="C11" s="57"/>
      <c r="D11" s="57"/>
      <c r="E11" s="57"/>
      <c r="F11" s="57"/>
      <c r="G11" s="57"/>
      <c r="H11" s="57"/>
      <c r="I11" s="58"/>
      <c r="J11" s="59"/>
      <c r="K11" s="57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2:78" s="53" customFormat="1" ht="15" customHeight="1" x14ac:dyDescent="0.25">
      <c r="B12" s="57"/>
      <c r="C12" s="57"/>
      <c r="D12" s="57"/>
      <c r="E12" s="57"/>
      <c r="F12" s="57"/>
      <c r="G12" s="57"/>
      <c r="H12" s="57"/>
      <c r="I12" s="58"/>
      <c r="J12" s="59"/>
      <c r="K12" s="57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2:78" s="53" customFormat="1" ht="15" customHeight="1" x14ac:dyDescent="0.25">
      <c r="B13" s="57"/>
      <c r="C13" s="57"/>
      <c r="D13" s="57"/>
      <c r="E13" s="57"/>
      <c r="F13" s="57"/>
      <c r="G13" s="57"/>
      <c r="H13" s="57"/>
      <c r="I13" s="58"/>
      <c r="J13" s="59"/>
      <c r="K13" s="57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</row>
    <row r="14" spans="2:78" s="53" customFormat="1" ht="30" customHeight="1" x14ac:dyDescent="0.25">
      <c r="B14" s="57"/>
      <c r="C14" s="57"/>
      <c r="D14" s="57"/>
      <c r="E14" s="57"/>
      <c r="G14" s="105"/>
      <c r="H14" s="105"/>
      <c r="I14" s="105"/>
      <c r="J14" s="105"/>
      <c r="K14" s="105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</row>
    <row r="15" spans="2:78" s="53" customFormat="1" ht="20.25" customHeight="1" x14ac:dyDescent="0.25">
      <c r="B15" s="57"/>
      <c r="C15" s="57"/>
      <c r="D15" s="57"/>
      <c r="E15" s="57"/>
      <c r="G15" s="105"/>
      <c r="H15" s="105"/>
      <c r="I15" s="105"/>
      <c r="J15" s="105"/>
      <c r="K15" s="105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</row>
    <row r="16" spans="2:78" s="53" customFormat="1" ht="20.25" customHeight="1" x14ac:dyDescent="0.25">
      <c r="B16" s="105"/>
      <c r="C16" s="105"/>
      <c r="D16" s="105"/>
      <c r="E16" s="105"/>
      <c r="G16" s="105"/>
      <c r="H16" s="105"/>
      <c r="I16" s="105"/>
      <c r="J16" s="105"/>
      <c r="K16" s="105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</row>
    <row r="17" spans="2:78" s="53" customFormat="1" ht="20.25" customHeight="1" x14ac:dyDescent="0.25">
      <c r="B17" s="57"/>
      <c r="C17" s="57"/>
      <c r="D17" s="57"/>
      <c r="E17" s="57"/>
      <c r="G17" s="105"/>
      <c r="H17" s="105"/>
      <c r="I17" s="105"/>
      <c r="J17" s="105"/>
      <c r="K17" s="105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</row>
    <row r="18" spans="2:78" s="53" customFormat="1" ht="20.25" customHeight="1" x14ac:dyDescent="0.25">
      <c r="B18" s="57"/>
      <c r="C18" s="57"/>
      <c r="D18" s="57"/>
      <c r="E18" s="57"/>
      <c r="G18" s="105"/>
      <c r="H18" s="105"/>
      <c r="I18" s="105"/>
      <c r="J18" s="105"/>
      <c r="K18" s="105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</row>
    <row r="19" spans="2:78" s="20" customFormat="1" ht="15" customHeight="1" x14ac:dyDescent="0.25">
      <c r="B19" s="22"/>
      <c r="C19" s="22"/>
      <c r="D19" s="22"/>
      <c r="E19" s="22"/>
      <c r="F19" s="22"/>
      <c r="G19" s="22"/>
      <c r="H19" s="22"/>
      <c r="I19" s="29"/>
      <c r="J19" s="26"/>
      <c r="K19" s="22"/>
      <c r="L19" s="22"/>
    </row>
    <row r="20" spans="2:78" ht="15.75" x14ac:dyDescent="0.25">
      <c r="B20" s="19"/>
      <c r="C20" s="22"/>
      <c r="D20" s="22"/>
      <c r="E20" s="22"/>
      <c r="F20" s="22"/>
      <c r="G20" s="22"/>
      <c r="H20" s="22"/>
      <c r="I20" s="29"/>
      <c r="J20" s="26"/>
      <c r="K20" s="22"/>
      <c r="L20" s="19"/>
    </row>
    <row r="21" spans="2:78" x14ac:dyDescent="0.25">
      <c r="B21" s="19"/>
      <c r="C21" s="19"/>
      <c r="D21" s="19"/>
      <c r="E21" s="19"/>
      <c r="F21" s="19"/>
      <c r="G21" s="19"/>
      <c r="H21" s="19"/>
      <c r="I21" s="30"/>
      <c r="J21" s="27"/>
      <c r="K21" s="19"/>
      <c r="L21" s="19"/>
    </row>
    <row r="22" spans="2:78" x14ac:dyDescent="0.25">
      <c r="B22" s="19"/>
      <c r="C22" s="19"/>
      <c r="D22" s="19"/>
      <c r="E22" s="19"/>
      <c r="F22" s="19"/>
      <c r="G22" s="19"/>
      <c r="H22" s="19"/>
      <c r="I22" s="30"/>
      <c r="J22" s="27"/>
      <c r="K22" s="19"/>
      <c r="L22" s="19"/>
    </row>
    <row r="23" spans="2:78" x14ac:dyDescent="0.25">
      <c r="B23" s="19"/>
      <c r="C23" s="19"/>
      <c r="D23" s="19"/>
      <c r="E23" s="19"/>
      <c r="F23" s="19"/>
      <c r="G23" s="19"/>
      <c r="H23" s="19"/>
      <c r="I23" s="30"/>
      <c r="J23" s="27"/>
      <c r="K23" s="19"/>
      <c r="L23" s="19"/>
    </row>
    <row r="24" spans="2:78" x14ac:dyDescent="0.25">
      <c r="B24" s="19"/>
      <c r="C24" s="19"/>
      <c r="D24" s="19"/>
      <c r="E24" s="19"/>
      <c r="F24" s="19"/>
      <c r="G24" s="23"/>
      <c r="H24" s="19"/>
      <c r="I24" s="30"/>
      <c r="J24" s="27"/>
      <c r="K24" s="19"/>
      <c r="L24" s="19"/>
    </row>
    <row r="25" spans="2:78" x14ac:dyDescent="0.25">
      <c r="B25" s="19"/>
      <c r="C25" s="19"/>
      <c r="D25" s="19"/>
      <c r="E25" s="19"/>
      <c r="F25" s="19"/>
      <c r="G25" s="23"/>
      <c r="H25" s="19"/>
      <c r="I25" s="30"/>
      <c r="J25" s="27"/>
      <c r="K25" s="19"/>
      <c r="L25" s="19"/>
    </row>
    <row r="26" spans="2:78" x14ac:dyDescent="0.25">
      <c r="B26" s="19"/>
      <c r="C26" s="19"/>
      <c r="D26" s="19"/>
      <c r="E26" s="19"/>
      <c r="F26" s="19"/>
      <c r="G26" s="23"/>
      <c r="H26" s="19"/>
      <c r="I26" s="30"/>
      <c r="J26" s="27"/>
      <c r="K26" s="19"/>
      <c r="L26" s="19"/>
    </row>
    <row r="27" spans="2:78" x14ac:dyDescent="0.25">
      <c r="B27" s="19"/>
      <c r="C27" s="19"/>
      <c r="D27" s="19"/>
      <c r="E27" s="19"/>
      <c r="F27" s="19"/>
      <c r="G27" s="23"/>
      <c r="H27" s="19"/>
      <c r="I27" s="30"/>
      <c r="J27" s="27"/>
      <c r="K27" s="19"/>
      <c r="L27" s="19"/>
    </row>
    <row r="28" spans="2:78" x14ac:dyDescent="0.25">
      <c r="B28" s="19"/>
      <c r="C28" s="19"/>
      <c r="D28" s="19"/>
      <c r="E28" s="19"/>
      <c r="F28" s="19"/>
      <c r="G28" s="23"/>
      <c r="H28" s="19"/>
      <c r="I28" s="30"/>
      <c r="J28" s="27"/>
      <c r="K28" s="19"/>
      <c r="L28" s="19"/>
    </row>
    <row r="29" spans="2:78" x14ac:dyDescent="0.25">
      <c r="B29" s="19"/>
      <c r="C29" s="19"/>
      <c r="D29" s="19"/>
      <c r="E29" s="19"/>
      <c r="F29" s="19"/>
      <c r="G29" s="23"/>
      <c r="H29" s="19"/>
      <c r="I29" s="30"/>
      <c r="J29" s="27"/>
      <c r="K29" s="19"/>
      <c r="L29" s="19"/>
    </row>
    <row r="30" spans="2:78" x14ac:dyDescent="0.25">
      <c r="B30" s="19"/>
      <c r="C30" s="19"/>
      <c r="D30" s="19"/>
      <c r="E30" s="19"/>
      <c r="F30" s="19"/>
      <c r="G30" s="23"/>
      <c r="H30" s="19"/>
      <c r="I30" s="30"/>
      <c r="J30" s="27"/>
      <c r="K30" s="19"/>
      <c r="L30" s="19"/>
    </row>
    <row r="31" spans="2:78" x14ac:dyDescent="0.25">
      <c r="B31" s="19"/>
      <c r="C31" s="19"/>
      <c r="D31" s="19"/>
      <c r="E31" s="19"/>
      <c r="F31" s="19"/>
      <c r="G31" s="23"/>
      <c r="H31" s="19"/>
      <c r="I31" s="30"/>
      <c r="J31" s="27"/>
      <c r="K31" s="19"/>
      <c r="L31" s="19"/>
    </row>
    <row r="32" spans="2:78" x14ac:dyDescent="0.25">
      <c r="B32" s="19"/>
      <c r="C32" s="19"/>
      <c r="D32" s="19"/>
      <c r="E32" s="19"/>
      <c r="F32" s="19"/>
      <c r="G32" s="23"/>
      <c r="H32" s="19"/>
      <c r="I32" s="30"/>
      <c r="J32" s="27"/>
      <c r="K32" s="19"/>
      <c r="L32" s="19"/>
    </row>
    <row r="33" spans="7:10" s="19" customFormat="1" x14ac:dyDescent="0.25">
      <c r="G33" s="23"/>
      <c r="I33" s="30"/>
      <c r="J33" s="27"/>
    </row>
    <row r="34" spans="7:10" s="19" customFormat="1" x14ac:dyDescent="0.25">
      <c r="G34" s="23"/>
      <c r="I34" s="30"/>
      <c r="J34" s="27"/>
    </row>
    <row r="35" spans="7:10" s="19" customFormat="1" x14ac:dyDescent="0.25">
      <c r="G35" s="23"/>
      <c r="I35" s="30"/>
      <c r="J35" s="27"/>
    </row>
    <row r="36" spans="7:10" s="19" customFormat="1" x14ac:dyDescent="0.25">
      <c r="G36" s="23"/>
      <c r="I36" s="30"/>
      <c r="J36" s="27"/>
    </row>
    <row r="37" spans="7:10" s="19" customFormat="1" x14ac:dyDescent="0.25">
      <c r="G37" s="23"/>
      <c r="I37" s="30"/>
      <c r="J37" s="27"/>
    </row>
    <row r="38" spans="7:10" s="19" customFormat="1" x14ac:dyDescent="0.25">
      <c r="G38" s="23"/>
      <c r="I38" s="30"/>
      <c r="J38" s="27"/>
    </row>
    <row r="39" spans="7:10" s="19" customFormat="1" x14ac:dyDescent="0.25">
      <c r="G39" s="23"/>
      <c r="I39" s="30"/>
      <c r="J39" s="27"/>
    </row>
    <row r="40" spans="7:10" s="19" customFormat="1" x14ac:dyDescent="0.25">
      <c r="G40" s="23"/>
      <c r="I40" s="30"/>
      <c r="J40" s="27"/>
    </row>
    <row r="41" spans="7:10" s="19" customFormat="1" x14ac:dyDescent="0.25">
      <c r="G41" s="23"/>
      <c r="I41" s="30"/>
      <c r="J41" s="27"/>
    </row>
    <row r="42" spans="7:10" s="19" customFormat="1" x14ac:dyDescent="0.25">
      <c r="G42" s="23"/>
      <c r="I42" s="30"/>
      <c r="J42" s="27"/>
    </row>
    <row r="43" spans="7:10" s="19" customFormat="1" x14ac:dyDescent="0.25">
      <c r="G43" s="23"/>
      <c r="I43" s="30"/>
      <c r="J43" s="27"/>
    </row>
    <row r="44" spans="7:10" s="19" customFormat="1" x14ac:dyDescent="0.25">
      <c r="G44" s="23"/>
      <c r="I44" s="30"/>
      <c r="J44" s="27"/>
    </row>
    <row r="45" spans="7:10" s="19" customFormat="1" x14ac:dyDescent="0.25">
      <c r="G45" s="23"/>
      <c r="I45" s="30"/>
      <c r="J45" s="27"/>
    </row>
    <row r="46" spans="7:10" s="19" customFormat="1" x14ac:dyDescent="0.25">
      <c r="G46" s="23"/>
      <c r="I46" s="30"/>
      <c r="J46" s="27"/>
    </row>
    <row r="47" spans="7:10" s="19" customFormat="1" x14ac:dyDescent="0.25">
      <c r="G47" s="23"/>
      <c r="I47" s="30"/>
      <c r="J47" s="27"/>
    </row>
    <row r="48" spans="7:10" s="19" customFormat="1" x14ac:dyDescent="0.25">
      <c r="G48" s="23"/>
      <c r="I48" s="30"/>
      <c r="J48" s="27"/>
    </row>
    <row r="49" spans="7:10" s="19" customFormat="1" x14ac:dyDescent="0.25">
      <c r="G49" s="23"/>
      <c r="I49" s="30"/>
      <c r="J49" s="27"/>
    </row>
    <row r="50" spans="7:10" s="19" customFormat="1" x14ac:dyDescent="0.25">
      <c r="G50" s="23"/>
      <c r="I50" s="30"/>
      <c r="J50" s="27"/>
    </row>
    <row r="51" spans="7:10" s="19" customFormat="1" x14ac:dyDescent="0.25">
      <c r="G51" s="23"/>
      <c r="I51" s="30"/>
      <c r="J51" s="27"/>
    </row>
    <row r="52" spans="7:10" s="19" customFormat="1" x14ac:dyDescent="0.25">
      <c r="G52" s="23"/>
      <c r="I52" s="30"/>
      <c r="J52" s="27"/>
    </row>
    <row r="53" spans="7:10" s="19" customFormat="1" x14ac:dyDescent="0.25">
      <c r="G53" s="23"/>
      <c r="I53" s="30"/>
      <c r="J53" s="27"/>
    </row>
    <row r="54" spans="7:10" s="19" customFormat="1" x14ac:dyDescent="0.25">
      <c r="G54" s="23"/>
      <c r="I54" s="30"/>
      <c r="J54" s="27"/>
    </row>
    <row r="55" spans="7:10" s="19" customFormat="1" x14ac:dyDescent="0.25">
      <c r="G55" s="23"/>
      <c r="I55" s="30"/>
      <c r="J55" s="27"/>
    </row>
    <row r="56" spans="7:10" s="19" customFormat="1" x14ac:dyDescent="0.25">
      <c r="G56" s="23"/>
      <c r="I56" s="30"/>
      <c r="J56" s="27"/>
    </row>
    <row r="57" spans="7:10" s="19" customFormat="1" x14ac:dyDescent="0.25">
      <c r="G57" s="23"/>
      <c r="I57" s="30"/>
      <c r="J57" s="27"/>
    </row>
    <row r="58" spans="7:10" s="19" customFormat="1" x14ac:dyDescent="0.25">
      <c r="G58" s="23"/>
      <c r="I58" s="30"/>
      <c r="J58" s="27"/>
    </row>
    <row r="59" spans="7:10" s="19" customFormat="1" x14ac:dyDescent="0.25">
      <c r="G59" s="23"/>
      <c r="I59" s="30"/>
      <c r="J59" s="27"/>
    </row>
    <row r="60" spans="7:10" s="19" customFormat="1" x14ac:dyDescent="0.25">
      <c r="G60" s="23"/>
      <c r="I60" s="30"/>
      <c r="J60" s="27"/>
    </row>
    <row r="61" spans="7:10" s="19" customFormat="1" x14ac:dyDescent="0.25">
      <c r="G61" s="23"/>
      <c r="I61" s="30"/>
      <c r="J61" s="27"/>
    </row>
    <row r="62" spans="7:10" s="19" customFormat="1" x14ac:dyDescent="0.25">
      <c r="G62" s="23"/>
      <c r="I62" s="30"/>
      <c r="J62" s="27"/>
    </row>
    <row r="63" spans="7:10" s="19" customFormat="1" x14ac:dyDescent="0.25">
      <c r="G63" s="23"/>
      <c r="I63" s="30"/>
      <c r="J63" s="27"/>
    </row>
    <row r="64" spans="7:10" s="19" customFormat="1" x14ac:dyDescent="0.25">
      <c r="G64" s="23"/>
      <c r="I64" s="30"/>
      <c r="J64" s="27"/>
    </row>
    <row r="65" spans="7:10" s="19" customFormat="1" x14ac:dyDescent="0.25">
      <c r="G65" s="23"/>
      <c r="I65" s="30"/>
      <c r="J65" s="27"/>
    </row>
    <row r="66" spans="7:10" s="19" customFormat="1" x14ac:dyDescent="0.25">
      <c r="G66" s="23"/>
      <c r="I66" s="30"/>
      <c r="J66" s="27"/>
    </row>
    <row r="67" spans="7:10" s="19" customFormat="1" x14ac:dyDescent="0.25">
      <c r="G67" s="23"/>
      <c r="I67" s="30"/>
      <c r="J67" s="27"/>
    </row>
    <row r="68" spans="7:10" s="19" customFormat="1" x14ac:dyDescent="0.25">
      <c r="G68" s="23"/>
      <c r="I68" s="30"/>
      <c r="J68" s="27"/>
    </row>
    <row r="69" spans="7:10" s="19" customFormat="1" x14ac:dyDescent="0.25">
      <c r="G69" s="23"/>
      <c r="I69" s="30"/>
      <c r="J69" s="27"/>
    </row>
    <row r="70" spans="7:10" s="19" customFormat="1" x14ac:dyDescent="0.25">
      <c r="G70" s="23"/>
      <c r="I70" s="30"/>
      <c r="J70" s="27"/>
    </row>
    <row r="71" spans="7:10" s="19" customFormat="1" x14ac:dyDescent="0.25">
      <c r="G71" s="23"/>
      <c r="I71" s="30"/>
      <c r="J71" s="27"/>
    </row>
    <row r="72" spans="7:10" s="19" customFormat="1" x14ac:dyDescent="0.25">
      <c r="G72" s="23"/>
      <c r="I72" s="30"/>
      <c r="J72" s="27"/>
    </row>
    <row r="73" spans="7:10" s="19" customFormat="1" x14ac:dyDescent="0.25">
      <c r="G73" s="23"/>
      <c r="I73" s="30"/>
      <c r="J73" s="27"/>
    </row>
    <row r="74" spans="7:10" s="19" customFormat="1" x14ac:dyDescent="0.25">
      <c r="G74" s="23"/>
      <c r="I74" s="30"/>
      <c r="J74" s="27"/>
    </row>
    <row r="75" spans="7:10" s="19" customFormat="1" x14ac:dyDescent="0.25">
      <c r="G75" s="23"/>
      <c r="I75" s="30"/>
      <c r="J75" s="27"/>
    </row>
    <row r="76" spans="7:10" s="19" customFormat="1" x14ac:dyDescent="0.25">
      <c r="G76" s="23"/>
      <c r="I76" s="30"/>
      <c r="J76" s="27"/>
    </row>
    <row r="77" spans="7:10" s="19" customFormat="1" x14ac:dyDescent="0.25">
      <c r="G77" s="23"/>
      <c r="I77" s="30"/>
      <c r="J77" s="27"/>
    </row>
    <row r="78" spans="7:10" s="19" customFormat="1" x14ac:dyDescent="0.25">
      <c r="G78" s="23"/>
      <c r="I78" s="30"/>
      <c r="J78" s="27"/>
    </row>
    <row r="79" spans="7:10" s="19" customFormat="1" x14ac:dyDescent="0.25">
      <c r="G79" s="23"/>
      <c r="I79" s="30"/>
      <c r="J79" s="27"/>
    </row>
    <row r="80" spans="7:10" s="19" customFormat="1" x14ac:dyDescent="0.25">
      <c r="G80" s="23"/>
      <c r="I80" s="30"/>
      <c r="J80" s="27"/>
    </row>
    <row r="81" spans="7:10" s="19" customFormat="1" x14ac:dyDescent="0.25">
      <c r="G81" s="23"/>
      <c r="I81" s="30"/>
      <c r="J81" s="27"/>
    </row>
    <row r="82" spans="7:10" s="19" customFormat="1" x14ac:dyDescent="0.25">
      <c r="G82" s="23"/>
      <c r="I82" s="30"/>
      <c r="J82" s="27"/>
    </row>
    <row r="83" spans="7:10" s="19" customFormat="1" x14ac:dyDescent="0.25">
      <c r="G83" s="23"/>
      <c r="I83" s="30"/>
      <c r="J83" s="27"/>
    </row>
    <row r="84" spans="7:10" s="19" customFormat="1" x14ac:dyDescent="0.25">
      <c r="G84" s="23"/>
      <c r="I84" s="30"/>
      <c r="J84" s="27"/>
    </row>
    <row r="85" spans="7:10" s="19" customFormat="1" x14ac:dyDescent="0.25">
      <c r="G85" s="23"/>
      <c r="I85" s="30"/>
      <c r="J85" s="27"/>
    </row>
    <row r="86" spans="7:10" s="19" customFormat="1" x14ac:dyDescent="0.25">
      <c r="G86" s="23"/>
      <c r="I86" s="30"/>
      <c r="J86" s="27"/>
    </row>
    <row r="87" spans="7:10" s="19" customFormat="1" x14ac:dyDescent="0.25">
      <c r="G87" s="23"/>
      <c r="I87" s="30"/>
      <c r="J87" s="27"/>
    </row>
    <row r="88" spans="7:10" s="19" customFormat="1" x14ac:dyDescent="0.25">
      <c r="G88" s="23"/>
      <c r="I88" s="30"/>
      <c r="J88" s="27"/>
    </row>
    <row r="89" spans="7:10" s="19" customFormat="1" x14ac:dyDescent="0.25">
      <c r="G89" s="23"/>
      <c r="I89" s="30"/>
      <c r="J89" s="27"/>
    </row>
    <row r="90" spans="7:10" s="19" customFormat="1" x14ac:dyDescent="0.25">
      <c r="G90" s="23"/>
      <c r="I90" s="30"/>
      <c r="J90" s="27"/>
    </row>
    <row r="91" spans="7:10" s="19" customFormat="1" x14ac:dyDescent="0.25">
      <c r="G91" s="23"/>
      <c r="I91" s="30"/>
      <c r="J91" s="27"/>
    </row>
    <row r="92" spans="7:10" s="19" customFormat="1" x14ac:dyDescent="0.25">
      <c r="G92" s="23"/>
      <c r="I92" s="30"/>
      <c r="J92" s="27"/>
    </row>
    <row r="93" spans="7:10" s="19" customFormat="1" x14ac:dyDescent="0.25">
      <c r="G93" s="23"/>
      <c r="I93" s="30"/>
      <c r="J93" s="27"/>
    </row>
    <row r="94" spans="7:10" s="19" customFormat="1" x14ac:dyDescent="0.25">
      <c r="G94" s="23"/>
      <c r="I94" s="30"/>
      <c r="J94" s="27"/>
    </row>
    <row r="95" spans="7:10" s="19" customFormat="1" x14ac:dyDescent="0.25">
      <c r="G95" s="23"/>
      <c r="I95" s="30"/>
      <c r="J95" s="27"/>
    </row>
    <row r="96" spans="7:10" s="19" customFormat="1" x14ac:dyDescent="0.25">
      <c r="G96" s="23"/>
      <c r="I96" s="30"/>
      <c r="J96" s="27"/>
    </row>
    <row r="97" spans="7:10" s="19" customFormat="1" x14ac:dyDescent="0.25">
      <c r="G97" s="23"/>
      <c r="I97" s="30"/>
      <c r="J97" s="27"/>
    </row>
    <row r="98" spans="7:10" s="19" customFormat="1" x14ac:dyDescent="0.25">
      <c r="G98" s="23"/>
      <c r="I98" s="30"/>
      <c r="J98" s="27"/>
    </row>
    <row r="99" spans="7:10" s="19" customFormat="1" x14ac:dyDescent="0.25">
      <c r="G99" s="23"/>
      <c r="I99" s="30"/>
      <c r="J99" s="27"/>
    </row>
    <row r="100" spans="7:10" s="19" customFormat="1" x14ac:dyDescent="0.25">
      <c r="G100" s="23"/>
      <c r="I100" s="30"/>
      <c r="J100" s="27"/>
    </row>
    <row r="101" spans="7:10" s="19" customFormat="1" x14ac:dyDescent="0.25">
      <c r="G101" s="23"/>
      <c r="I101" s="30"/>
      <c r="J101" s="27"/>
    </row>
    <row r="102" spans="7:10" s="19" customFormat="1" x14ac:dyDescent="0.25">
      <c r="G102" s="23"/>
      <c r="I102" s="30"/>
      <c r="J102" s="27"/>
    </row>
    <row r="103" spans="7:10" s="19" customFormat="1" x14ac:dyDescent="0.25">
      <c r="G103" s="23"/>
      <c r="I103" s="30"/>
      <c r="J103" s="27"/>
    </row>
    <row r="104" spans="7:10" s="19" customFormat="1" x14ac:dyDescent="0.25">
      <c r="G104" s="23"/>
      <c r="I104" s="30"/>
      <c r="J104" s="27"/>
    </row>
    <row r="105" spans="7:10" s="19" customFormat="1" x14ac:dyDescent="0.25">
      <c r="G105" s="23"/>
      <c r="I105" s="30"/>
      <c r="J105" s="27"/>
    </row>
    <row r="106" spans="7:10" s="19" customFormat="1" x14ac:dyDescent="0.25">
      <c r="G106" s="23"/>
      <c r="I106" s="30"/>
      <c r="J106" s="27"/>
    </row>
    <row r="107" spans="7:10" s="19" customFormat="1" x14ac:dyDescent="0.25">
      <c r="G107" s="23"/>
      <c r="I107" s="30"/>
      <c r="J107" s="27"/>
    </row>
    <row r="108" spans="7:10" s="19" customFormat="1" x14ac:dyDescent="0.25">
      <c r="G108" s="23"/>
      <c r="I108" s="30"/>
      <c r="J108" s="27"/>
    </row>
    <row r="109" spans="7:10" s="19" customFormat="1" x14ac:dyDescent="0.25">
      <c r="G109" s="23"/>
      <c r="I109" s="30"/>
      <c r="J109" s="27"/>
    </row>
    <row r="110" spans="7:10" s="19" customFormat="1" x14ac:dyDescent="0.25">
      <c r="G110" s="23"/>
      <c r="I110" s="30"/>
      <c r="J110" s="27"/>
    </row>
    <row r="111" spans="7:10" s="19" customFormat="1" x14ac:dyDescent="0.25">
      <c r="G111" s="23"/>
      <c r="I111" s="30"/>
      <c r="J111" s="27"/>
    </row>
    <row r="112" spans="7:10" s="19" customFormat="1" x14ac:dyDescent="0.25">
      <c r="G112" s="23"/>
      <c r="I112" s="30"/>
      <c r="J112" s="27"/>
    </row>
    <row r="113" spans="7:10" s="19" customFormat="1" x14ac:dyDescent="0.25">
      <c r="G113" s="23"/>
      <c r="I113" s="30"/>
      <c r="J113" s="27"/>
    </row>
    <row r="114" spans="7:10" s="19" customFormat="1" x14ac:dyDescent="0.25">
      <c r="G114" s="23"/>
      <c r="I114" s="30"/>
      <c r="J114" s="27"/>
    </row>
    <row r="115" spans="7:10" s="19" customFormat="1" x14ac:dyDescent="0.25">
      <c r="G115" s="23"/>
      <c r="I115" s="30"/>
      <c r="J115" s="27"/>
    </row>
    <row r="116" spans="7:10" s="19" customFormat="1" x14ac:dyDescent="0.25">
      <c r="G116" s="23"/>
      <c r="I116" s="30"/>
      <c r="J116" s="27"/>
    </row>
    <row r="117" spans="7:10" s="19" customFormat="1" x14ac:dyDescent="0.25">
      <c r="G117" s="23"/>
      <c r="I117" s="30"/>
      <c r="J117" s="27"/>
    </row>
    <row r="118" spans="7:10" s="19" customFormat="1" x14ac:dyDescent="0.25">
      <c r="G118" s="23"/>
      <c r="I118" s="30"/>
      <c r="J118" s="27"/>
    </row>
    <row r="119" spans="7:10" s="19" customFormat="1" x14ac:dyDescent="0.25">
      <c r="G119" s="23"/>
      <c r="I119" s="30"/>
      <c r="J119" s="27"/>
    </row>
    <row r="120" spans="7:10" s="19" customFormat="1" x14ac:dyDescent="0.25">
      <c r="G120" s="23"/>
      <c r="I120" s="30"/>
      <c r="J120" s="27"/>
    </row>
    <row r="121" spans="7:10" s="19" customFormat="1" x14ac:dyDescent="0.25">
      <c r="G121" s="23"/>
      <c r="I121" s="30"/>
      <c r="J121" s="27"/>
    </row>
    <row r="122" spans="7:10" s="19" customFormat="1" x14ac:dyDescent="0.25">
      <c r="G122" s="23"/>
      <c r="I122" s="30"/>
      <c r="J122" s="27"/>
    </row>
    <row r="123" spans="7:10" s="19" customFormat="1" x14ac:dyDescent="0.25">
      <c r="G123" s="23"/>
      <c r="I123" s="30"/>
      <c r="J123" s="27"/>
    </row>
    <row r="124" spans="7:10" s="19" customFormat="1" x14ac:dyDescent="0.25">
      <c r="G124" s="23"/>
      <c r="I124" s="30"/>
      <c r="J124" s="27"/>
    </row>
    <row r="125" spans="7:10" s="19" customFormat="1" x14ac:dyDescent="0.25">
      <c r="G125" s="23"/>
      <c r="I125" s="30"/>
      <c r="J125" s="27"/>
    </row>
    <row r="126" spans="7:10" s="19" customFormat="1" x14ac:dyDescent="0.25">
      <c r="G126" s="23"/>
      <c r="I126" s="30"/>
      <c r="J126" s="27"/>
    </row>
    <row r="127" spans="7:10" s="19" customFormat="1" x14ac:dyDescent="0.25">
      <c r="G127" s="23"/>
      <c r="I127" s="30"/>
      <c r="J127" s="27"/>
    </row>
    <row r="128" spans="7:10" s="19" customFormat="1" x14ac:dyDescent="0.25">
      <c r="G128" s="23"/>
      <c r="I128" s="30"/>
      <c r="J128" s="27"/>
    </row>
    <row r="129" spans="7:10" s="19" customFormat="1" x14ac:dyDescent="0.25">
      <c r="G129" s="23"/>
      <c r="I129" s="30"/>
      <c r="J129" s="27"/>
    </row>
    <row r="130" spans="7:10" s="19" customFormat="1" x14ac:dyDescent="0.25">
      <c r="G130" s="23"/>
      <c r="I130" s="30"/>
      <c r="J130" s="27"/>
    </row>
    <row r="131" spans="7:10" s="19" customFormat="1" x14ac:dyDescent="0.25">
      <c r="G131" s="23"/>
      <c r="I131" s="30"/>
      <c r="J131" s="27"/>
    </row>
    <row r="132" spans="7:10" s="19" customFormat="1" x14ac:dyDescent="0.25">
      <c r="G132" s="23"/>
      <c r="I132" s="30"/>
      <c r="J132" s="27"/>
    </row>
    <row r="133" spans="7:10" s="19" customFormat="1" x14ac:dyDescent="0.25">
      <c r="G133" s="23"/>
      <c r="I133" s="30"/>
      <c r="J133" s="27"/>
    </row>
    <row r="134" spans="7:10" s="19" customFormat="1" x14ac:dyDescent="0.25">
      <c r="G134" s="23"/>
      <c r="I134" s="30"/>
      <c r="J134" s="27"/>
    </row>
    <row r="135" spans="7:10" s="19" customFormat="1" x14ac:dyDescent="0.25">
      <c r="G135" s="23"/>
      <c r="I135" s="30"/>
      <c r="J135" s="27"/>
    </row>
    <row r="136" spans="7:10" s="19" customFormat="1" x14ac:dyDescent="0.25">
      <c r="G136" s="23"/>
      <c r="I136" s="30"/>
      <c r="J136" s="27"/>
    </row>
    <row r="137" spans="7:10" s="19" customFormat="1" x14ac:dyDescent="0.25">
      <c r="G137" s="23"/>
      <c r="I137" s="30"/>
      <c r="J137" s="27"/>
    </row>
    <row r="138" spans="7:10" s="19" customFormat="1" x14ac:dyDescent="0.25">
      <c r="G138" s="23"/>
      <c r="I138" s="30"/>
      <c r="J138" s="27"/>
    </row>
    <row r="139" spans="7:10" s="19" customFormat="1" x14ac:dyDescent="0.25">
      <c r="G139" s="23"/>
      <c r="I139" s="30"/>
      <c r="J139" s="27"/>
    </row>
    <row r="140" spans="7:10" s="19" customFormat="1" x14ac:dyDescent="0.25">
      <c r="G140" s="23"/>
      <c r="I140" s="30"/>
      <c r="J140" s="27"/>
    </row>
    <row r="141" spans="7:10" s="19" customFormat="1" x14ac:dyDescent="0.25">
      <c r="G141" s="23"/>
      <c r="I141" s="30"/>
      <c r="J141" s="27"/>
    </row>
    <row r="142" spans="7:10" s="19" customFormat="1" x14ac:dyDescent="0.25">
      <c r="G142" s="23"/>
      <c r="I142" s="30"/>
      <c r="J142" s="27"/>
    </row>
    <row r="143" spans="7:10" s="19" customFormat="1" x14ac:dyDescent="0.25">
      <c r="G143" s="23"/>
      <c r="I143" s="30"/>
      <c r="J143" s="27"/>
    </row>
    <row r="144" spans="7:10" s="19" customFormat="1" x14ac:dyDescent="0.25">
      <c r="G144" s="23"/>
      <c r="I144" s="30"/>
      <c r="J144" s="27"/>
    </row>
    <row r="145" spans="7:10" s="19" customFormat="1" x14ac:dyDescent="0.25">
      <c r="G145" s="23"/>
      <c r="I145" s="30"/>
      <c r="J145" s="27"/>
    </row>
    <row r="146" spans="7:10" s="19" customFormat="1" x14ac:dyDescent="0.25">
      <c r="G146" s="23"/>
      <c r="I146" s="30"/>
      <c r="J146" s="27"/>
    </row>
    <row r="147" spans="7:10" s="19" customFormat="1" x14ac:dyDescent="0.25">
      <c r="G147" s="23"/>
      <c r="I147" s="30"/>
      <c r="J147" s="27"/>
    </row>
    <row r="148" spans="7:10" s="19" customFormat="1" x14ac:dyDescent="0.25">
      <c r="G148" s="23"/>
      <c r="I148" s="30"/>
      <c r="J148" s="27"/>
    </row>
    <row r="149" spans="7:10" s="19" customFormat="1" x14ac:dyDescent="0.25">
      <c r="G149" s="23"/>
      <c r="I149" s="30"/>
      <c r="J149" s="27"/>
    </row>
    <row r="150" spans="7:10" s="19" customFormat="1" x14ac:dyDescent="0.25">
      <c r="G150" s="23"/>
      <c r="I150" s="30"/>
      <c r="J150" s="27"/>
    </row>
    <row r="151" spans="7:10" s="19" customFormat="1" x14ac:dyDescent="0.25">
      <c r="G151" s="23"/>
      <c r="I151" s="30"/>
      <c r="J151" s="27"/>
    </row>
    <row r="152" spans="7:10" s="19" customFormat="1" x14ac:dyDescent="0.25">
      <c r="G152" s="23"/>
      <c r="I152" s="30"/>
      <c r="J152" s="27"/>
    </row>
    <row r="153" spans="7:10" s="19" customFormat="1" x14ac:dyDescent="0.25">
      <c r="G153" s="23"/>
      <c r="I153" s="30"/>
      <c r="J153" s="27"/>
    </row>
    <row r="154" spans="7:10" s="19" customFormat="1" x14ac:dyDescent="0.25">
      <c r="G154" s="23"/>
      <c r="I154" s="30"/>
      <c r="J154" s="27"/>
    </row>
    <row r="155" spans="7:10" s="19" customFormat="1" x14ac:dyDescent="0.25">
      <c r="G155" s="23"/>
      <c r="I155" s="30"/>
      <c r="J155" s="27"/>
    </row>
    <row r="156" spans="7:10" s="19" customFormat="1" x14ac:dyDescent="0.25">
      <c r="G156" s="23"/>
      <c r="I156" s="30"/>
      <c r="J156" s="27"/>
    </row>
    <row r="157" spans="7:10" s="19" customFormat="1" x14ac:dyDescent="0.25">
      <c r="G157" s="23"/>
      <c r="I157" s="30"/>
      <c r="J157" s="27"/>
    </row>
    <row r="158" spans="7:10" s="19" customFormat="1" x14ac:dyDescent="0.25">
      <c r="G158" s="23"/>
      <c r="I158" s="30"/>
      <c r="J158" s="27"/>
    </row>
    <row r="159" spans="7:10" s="19" customFormat="1" x14ac:dyDescent="0.25">
      <c r="G159" s="23"/>
      <c r="I159" s="30"/>
      <c r="J159" s="27"/>
    </row>
    <row r="160" spans="7:10" s="19" customFormat="1" x14ac:dyDescent="0.25">
      <c r="G160" s="23"/>
      <c r="I160" s="30"/>
      <c r="J160" s="27"/>
    </row>
    <row r="161" spans="7:10" s="19" customFormat="1" x14ac:dyDescent="0.25">
      <c r="G161" s="23"/>
      <c r="I161" s="30"/>
      <c r="J161" s="27"/>
    </row>
    <row r="162" spans="7:10" s="19" customFormat="1" x14ac:dyDescent="0.25">
      <c r="G162" s="23"/>
      <c r="I162" s="30"/>
      <c r="J162" s="27"/>
    </row>
    <row r="163" spans="7:10" s="19" customFormat="1" x14ac:dyDescent="0.25">
      <c r="G163" s="23"/>
      <c r="I163" s="30"/>
      <c r="J163" s="27"/>
    </row>
    <row r="164" spans="7:10" s="19" customFormat="1" x14ac:dyDescent="0.25">
      <c r="G164" s="23"/>
      <c r="I164" s="30"/>
      <c r="J164" s="27"/>
    </row>
    <row r="165" spans="7:10" s="19" customFormat="1" x14ac:dyDescent="0.25">
      <c r="G165" s="23"/>
      <c r="I165" s="30"/>
      <c r="J165" s="27"/>
    </row>
    <row r="166" spans="7:10" s="19" customFormat="1" x14ac:dyDescent="0.25">
      <c r="G166" s="23"/>
      <c r="I166" s="30"/>
      <c r="J166" s="27"/>
    </row>
    <row r="167" spans="7:10" s="19" customFormat="1" x14ac:dyDescent="0.25">
      <c r="G167" s="23"/>
      <c r="I167" s="30"/>
      <c r="J167" s="27"/>
    </row>
    <row r="168" spans="7:10" s="19" customFormat="1" x14ac:dyDescent="0.25">
      <c r="G168" s="23"/>
      <c r="I168" s="30"/>
      <c r="J168" s="27"/>
    </row>
    <row r="169" spans="7:10" s="19" customFormat="1" x14ac:dyDescent="0.25">
      <c r="G169" s="23"/>
      <c r="I169" s="30"/>
      <c r="J169" s="27"/>
    </row>
    <row r="170" spans="7:10" s="19" customFormat="1" x14ac:dyDescent="0.25">
      <c r="G170" s="23"/>
      <c r="I170" s="30"/>
      <c r="J170" s="27"/>
    </row>
    <row r="171" spans="7:10" s="19" customFormat="1" x14ac:dyDescent="0.25">
      <c r="G171" s="23"/>
      <c r="I171" s="30"/>
      <c r="J171" s="27"/>
    </row>
    <row r="172" spans="7:10" s="19" customFormat="1" x14ac:dyDescent="0.25">
      <c r="G172" s="23"/>
      <c r="I172" s="30"/>
      <c r="J172" s="27"/>
    </row>
    <row r="173" spans="7:10" s="19" customFormat="1" x14ac:dyDescent="0.25">
      <c r="G173" s="23"/>
      <c r="I173" s="30"/>
      <c r="J173" s="27"/>
    </row>
    <row r="174" spans="7:10" s="19" customFormat="1" x14ac:dyDescent="0.25">
      <c r="G174" s="23"/>
      <c r="I174" s="30"/>
      <c r="J174" s="27"/>
    </row>
    <row r="175" spans="7:10" s="19" customFormat="1" x14ac:dyDescent="0.25">
      <c r="G175" s="23"/>
      <c r="I175" s="30"/>
      <c r="J175" s="27"/>
    </row>
    <row r="176" spans="7:10" s="19" customFormat="1" x14ac:dyDescent="0.25">
      <c r="G176" s="23"/>
      <c r="I176" s="30"/>
      <c r="J176" s="27"/>
    </row>
    <row r="177" spans="7:10" s="19" customFormat="1" x14ac:dyDescent="0.25">
      <c r="G177" s="23"/>
      <c r="I177" s="30"/>
      <c r="J177" s="27"/>
    </row>
    <row r="178" spans="7:10" s="19" customFormat="1" x14ac:dyDescent="0.25">
      <c r="G178" s="23"/>
      <c r="I178" s="30"/>
      <c r="J178" s="27"/>
    </row>
    <row r="179" spans="7:10" s="19" customFormat="1" x14ac:dyDescent="0.25">
      <c r="G179" s="23"/>
      <c r="I179" s="30"/>
      <c r="J179" s="27"/>
    </row>
    <row r="180" spans="7:10" s="19" customFormat="1" x14ac:dyDescent="0.25">
      <c r="G180" s="23"/>
      <c r="I180" s="30"/>
      <c r="J180" s="27"/>
    </row>
    <row r="181" spans="7:10" s="19" customFormat="1" x14ac:dyDescent="0.25">
      <c r="G181" s="23"/>
      <c r="I181" s="30"/>
      <c r="J181" s="27"/>
    </row>
    <row r="182" spans="7:10" s="19" customFormat="1" x14ac:dyDescent="0.25">
      <c r="G182" s="23"/>
      <c r="I182" s="30"/>
      <c r="J182" s="27"/>
    </row>
    <row r="183" spans="7:10" s="19" customFormat="1" x14ac:dyDescent="0.25">
      <c r="G183" s="23"/>
      <c r="I183" s="30"/>
      <c r="J183" s="27"/>
    </row>
    <row r="184" spans="7:10" s="19" customFormat="1" x14ac:dyDescent="0.25">
      <c r="G184" s="23"/>
      <c r="I184" s="30"/>
      <c r="J184" s="27"/>
    </row>
    <row r="185" spans="7:10" s="19" customFormat="1" x14ac:dyDescent="0.25">
      <c r="G185" s="23"/>
      <c r="I185" s="30"/>
      <c r="J185" s="27"/>
    </row>
    <row r="186" spans="7:10" s="19" customFormat="1" x14ac:dyDescent="0.25">
      <c r="G186" s="23"/>
      <c r="I186" s="30"/>
      <c r="J186" s="27"/>
    </row>
    <row r="187" spans="7:10" s="19" customFormat="1" x14ac:dyDescent="0.25">
      <c r="G187" s="23"/>
      <c r="I187" s="30"/>
      <c r="J187" s="27"/>
    </row>
    <row r="188" spans="7:10" s="19" customFormat="1" x14ac:dyDescent="0.25">
      <c r="G188" s="23"/>
      <c r="I188" s="30"/>
      <c r="J188" s="27"/>
    </row>
    <row r="189" spans="7:10" s="19" customFormat="1" x14ac:dyDescent="0.25">
      <c r="G189" s="23"/>
      <c r="I189" s="30"/>
      <c r="J189" s="27"/>
    </row>
    <row r="190" spans="7:10" s="19" customFormat="1" x14ac:dyDescent="0.25">
      <c r="G190" s="23"/>
      <c r="I190" s="30"/>
      <c r="J190" s="27"/>
    </row>
    <row r="191" spans="7:10" s="19" customFormat="1" x14ac:dyDescent="0.25">
      <c r="G191" s="23"/>
      <c r="I191" s="30"/>
      <c r="J191" s="27"/>
    </row>
    <row r="192" spans="7:10" s="19" customFormat="1" x14ac:dyDescent="0.25">
      <c r="G192" s="23"/>
      <c r="I192" s="30"/>
      <c r="J192" s="27"/>
    </row>
    <row r="193" spans="7:10" s="19" customFormat="1" x14ac:dyDescent="0.25">
      <c r="G193" s="23"/>
      <c r="I193" s="30"/>
      <c r="J193" s="27"/>
    </row>
    <row r="194" spans="7:10" s="19" customFormat="1" x14ac:dyDescent="0.25">
      <c r="G194" s="23"/>
      <c r="I194" s="30"/>
      <c r="J194" s="27"/>
    </row>
    <row r="195" spans="7:10" s="19" customFormat="1" x14ac:dyDescent="0.25">
      <c r="G195" s="23"/>
      <c r="I195" s="30"/>
      <c r="J195" s="27"/>
    </row>
    <row r="196" spans="7:10" s="19" customFormat="1" x14ac:dyDescent="0.25">
      <c r="G196" s="23"/>
      <c r="I196" s="30"/>
      <c r="J196" s="27"/>
    </row>
    <row r="197" spans="7:10" s="19" customFormat="1" x14ac:dyDescent="0.25">
      <c r="G197" s="23"/>
      <c r="I197" s="30"/>
      <c r="J197" s="27"/>
    </row>
    <row r="198" spans="7:10" s="19" customFormat="1" x14ac:dyDescent="0.25">
      <c r="G198" s="23"/>
      <c r="I198" s="30"/>
      <c r="J198" s="27"/>
    </row>
    <row r="199" spans="7:10" s="19" customFormat="1" x14ac:dyDescent="0.25">
      <c r="G199" s="23"/>
      <c r="I199" s="30"/>
      <c r="J199" s="27"/>
    </row>
    <row r="200" spans="7:10" s="19" customFormat="1" x14ac:dyDescent="0.25">
      <c r="G200" s="23"/>
      <c r="I200" s="30"/>
      <c r="J200" s="27"/>
    </row>
    <row r="201" spans="7:10" s="19" customFormat="1" x14ac:dyDescent="0.25">
      <c r="G201" s="23"/>
      <c r="I201" s="30"/>
      <c r="J201" s="27"/>
    </row>
    <row r="202" spans="7:10" s="19" customFormat="1" x14ac:dyDescent="0.25">
      <c r="G202" s="23"/>
      <c r="I202" s="30"/>
      <c r="J202" s="27"/>
    </row>
    <row r="203" spans="7:10" s="19" customFormat="1" x14ac:dyDescent="0.25">
      <c r="G203" s="23"/>
      <c r="I203" s="30"/>
      <c r="J203" s="27"/>
    </row>
    <row r="204" spans="7:10" s="19" customFormat="1" x14ac:dyDescent="0.25">
      <c r="G204" s="23"/>
      <c r="I204" s="30"/>
      <c r="J204" s="27"/>
    </row>
    <row r="205" spans="7:10" s="19" customFormat="1" x14ac:dyDescent="0.25">
      <c r="G205" s="23"/>
      <c r="I205" s="30"/>
      <c r="J205" s="27"/>
    </row>
    <row r="206" spans="7:10" s="19" customFormat="1" x14ac:dyDescent="0.25">
      <c r="G206" s="23"/>
      <c r="I206" s="30"/>
      <c r="J206" s="27"/>
    </row>
    <row r="207" spans="7:10" s="19" customFormat="1" x14ac:dyDescent="0.25">
      <c r="G207" s="23"/>
      <c r="I207" s="30"/>
      <c r="J207" s="27"/>
    </row>
    <row r="208" spans="7:10" s="19" customFormat="1" x14ac:dyDescent="0.25">
      <c r="G208" s="23"/>
      <c r="I208" s="30"/>
      <c r="J208" s="27"/>
    </row>
    <row r="209" spans="7:10" s="19" customFormat="1" x14ac:dyDescent="0.25">
      <c r="G209" s="23"/>
      <c r="I209" s="30"/>
      <c r="J209" s="27"/>
    </row>
    <row r="210" spans="7:10" s="19" customFormat="1" x14ac:dyDescent="0.25">
      <c r="G210" s="23"/>
      <c r="I210" s="30"/>
      <c r="J210" s="27"/>
    </row>
    <row r="211" spans="7:10" s="19" customFormat="1" x14ac:dyDescent="0.25">
      <c r="G211" s="23"/>
      <c r="I211" s="30"/>
      <c r="J211" s="27"/>
    </row>
    <row r="212" spans="7:10" s="19" customFormat="1" x14ac:dyDescent="0.25">
      <c r="G212" s="23"/>
      <c r="I212" s="30"/>
      <c r="J212" s="27"/>
    </row>
    <row r="213" spans="7:10" s="19" customFormat="1" x14ac:dyDescent="0.25">
      <c r="G213" s="23"/>
      <c r="I213" s="30"/>
      <c r="J213" s="27"/>
    </row>
    <row r="214" spans="7:10" s="19" customFormat="1" x14ac:dyDescent="0.25">
      <c r="G214" s="23"/>
      <c r="I214" s="30"/>
      <c r="J214" s="27"/>
    </row>
    <row r="215" spans="7:10" s="19" customFormat="1" x14ac:dyDescent="0.25">
      <c r="G215" s="23"/>
      <c r="I215" s="30"/>
      <c r="J215" s="27"/>
    </row>
    <row r="216" spans="7:10" s="19" customFormat="1" x14ac:dyDescent="0.25">
      <c r="G216" s="23"/>
      <c r="I216" s="30"/>
      <c r="J216" s="27"/>
    </row>
    <row r="217" spans="7:10" s="19" customFormat="1" x14ac:dyDescent="0.25">
      <c r="G217" s="23"/>
      <c r="I217" s="30"/>
      <c r="J217" s="27"/>
    </row>
    <row r="218" spans="7:10" s="19" customFormat="1" x14ac:dyDescent="0.25">
      <c r="G218" s="23"/>
      <c r="I218" s="30"/>
      <c r="J218" s="27"/>
    </row>
    <row r="219" spans="7:10" s="19" customFormat="1" x14ac:dyDescent="0.25">
      <c r="G219" s="23"/>
      <c r="I219" s="30"/>
      <c r="J219" s="27"/>
    </row>
    <row r="220" spans="7:10" s="19" customFormat="1" x14ac:dyDescent="0.25">
      <c r="G220" s="23"/>
      <c r="I220" s="30"/>
      <c r="J220" s="27"/>
    </row>
    <row r="221" spans="7:10" s="19" customFormat="1" x14ac:dyDescent="0.25">
      <c r="G221" s="23"/>
      <c r="I221" s="30"/>
      <c r="J221" s="27"/>
    </row>
    <row r="222" spans="7:10" s="19" customFormat="1" x14ac:dyDescent="0.25">
      <c r="G222" s="23"/>
      <c r="I222" s="30"/>
      <c r="J222" s="27"/>
    </row>
    <row r="223" spans="7:10" s="19" customFormat="1" x14ac:dyDescent="0.25">
      <c r="G223" s="23"/>
      <c r="I223" s="30"/>
      <c r="J223" s="27"/>
    </row>
    <row r="224" spans="7:10" s="19" customFormat="1" x14ac:dyDescent="0.25">
      <c r="G224" s="23"/>
      <c r="I224" s="30"/>
      <c r="J224" s="27"/>
    </row>
    <row r="225" spans="7:10" s="19" customFormat="1" x14ac:dyDescent="0.25">
      <c r="G225" s="23"/>
      <c r="I225" s="30"/>
      <c r="J225" s="27"/>
    </row>
    <row r="226" spans="7:10" s="19" customFormat="1" x14ac:dyDescent="0.25">
      <c r="G226" s="23"/>
      <c r="I226" s="30"/>
      <c r="J226" s="27"/>
    </row>
    <row r="227" spans="7:10" s="19" customFormat="1" x14ac:dyDescent="0.25">
      <c r="G227" s="23"/>
      <c r="I227" s="30"/>
      <c r="J227" s="27"/>
    </row>
    <row r="228" spans="7:10" s="19" customFormat="1" x14ac:dyDescent="0.25">
      <c r="G228" s="23"/>
      <c r="I228" s="30"/>
      <c r="J228" s="27"/>
    </row>
    <row r="229" spans="7:10" s="19" customFormat="1" x14ac:dyDescent="0.25">
      <c r="G229" s="23"/>
      <c r="I229" s="30"/>
      <c r="J229" s="27"/>
    </row>
    <row r="230" spans="7:10" s="19" customFormat="1" x14ac:dyDescent="0.25">
      <c r="G230" s="23"/>
      <c r="I230" s="30"/>
      <c r="J230" s="27"/>
    </row>
    <row r="231" spans="7:10" s="19" customFormat="1" x14ac:dyDescent="0.25">
      <c r="G231" s="23"/>
      <c r="I231" s="30"/>
      <c r="J231" s="27"/>
    </row>
    <row r="232" spans="7:10" s="19" customFormat="1" x14ac:dyDescent="0.25">
      <c r="G232" s="23"/>
      <c r="I232" s="30"/>
      <c r="J232" s="27"/>
    </row>
    <row r="233" spans="7:10" s="19" customFormat="1" x14ac:dyDescent="0.25">
      <c r="G233" s="23"/>
      <c r="I233" s="30"/>
      <c r="J233" s="27"/>
    </row>
    <row r="234" spans="7:10" s="19" customFormat="1" x14ac:dyDescent="0.25">
      <c r="G234" s="23"/>
      <c r="I234" s="30"/>
      <c r="J234" s="27"/>
    </row>
    <row r="235" spans="7:10" s="19" customFormat="1" x14ac:dyDescent="0.25">
      <c r="G235" s="23"/>
      <c r="I235" s="30"/>
      <c r="J235" s="27"/>
    </row>
    <row r="236" spans="7:10" s="19" customFormat="1" x14ac:dyDescent="0.25">
      <c r="G236" s="23"/>
      <c r="I236" s="30"/>
      <c r="J236" s="27"/>
    </row>
    <row r="237" spans="7:10" s="19" customFormat="1" x14ac:dyDescent="0.25">
      <c r="G237" s="23"/>
      <c r="I237" s="30"/>
      <c r="J237" s="27"/>
    </row>
    <row r="238" spans="7:10" s="19" customFormat="1" x14ac:dyDescent="0.25">
      <c r="G238" s="23"/>
      <c r="I238" s="30"/>
      <c r="J238" s="27"/>
    </row>
    <row r="239" spans="7:10" s="19" customFormat="1" x14ac:dyDescent="0.25">
      <c r="G239" s="23"/>
      <c r="I239" s="30"/>
      <c r="J239" s="27"/>
    </row>
    <row r="240" spans="7:10" s="19" customFormat="1" x14ac:dyDescent="0.25">
      <c r="G240" s="23"/>
      <c r="I240" s="30"/>
      <c r="J240" s="27"/>
    </row>
    <row r="241" spans="7:10" s="19" customFormat="1" x14ac:dyDescent="0.25">
      <c r="G241" s="23"/>
      <c r="I241" s="30"/>
      <c r="J241" s="27"/>
    </row>
    <row r="242" spans="7:10" s="19" customFormat="1" x14ac:dyDescent="0.25">
      <c r="G242" s="23"/>
      <c r="I242" s="30"/>
      <c r="J242" s="27"/>
    </row>
    <row r="243" spans="7:10" s="19" customFormat="1" x14ac:dyDescent="0.25">
      <c r="G243" s="23"/>
      <c r="I243" s="30"/>
      <c r="J243" s="27"/>
    </row>
    <row r="244" spans="7:10" s="19" customFormat="1" x14ac:dyDescent="0.25">
      <c r="G244" s="23"/>
      <c r="I244" s="30"/>
      <c r="J244" s="27"/>
    </row>
    <row r="245" spans="7:10" s="19" customFormat="1" x14ac:dyDescent="0.25">
      <c r="G245" s="23"/>
      <c r="I245" s="30"/>
      <c r="J245" s="27"/>
    </row>
    <row r="246" spans="7:10" s="19" customFormat="1" x14ac:dyDescent="0.25">
      <c r="G246" s="23"/>
      <c r="I246" s="30"/>
      <c r="J246" s="27"/>
    </row>
    <row r="247" spans="7:10" s="19" customFormat="1" x14ac:dyDescent="0.25">
      <c r="G247" s="23"/>
      <c r="I247" s="30"/>
      <c r="J247" s="27"/>
    </row>
    <row r="248" spans="7:10" s="19" customFormat="1" x14ac:dyDescent="0.25">
      <c r="G248" s="23"/>
      <c r="I248" s="30"/>
      <c r="J248" s="27"/>
    </row>
    <row r="249" spans="7:10" s="19" customFormat="1" x14ac:dyDescent="0.25">
      <c r="G249" s="23"/>
      <c r="I249" s="30"/>
      <c r="J249" s="27"/>
    </row>
    <row r="250" spans="7:10" s="19" customFormat="1" x14ac:dyDescent="0.25">
      <c r="G250" s="23"/>
      <c r="I250" s="30"/>
      <c r="J250" s="27"/>
    </row>
    <row r="251" spans="7:10" s="19" customFormat="1" x14ac:dyDescent="0.25">
      <c r="G251" s="23"/>
      <c r="I251" s="30"/>
      <c r="J251" s="27"/>
    </row>
    <row r="252" spans="7:10" s="19" customFormat="1" x14ac:dyDescent="0.25">
      <c r="G252" s="23"/>
      <c r="I252" s="30"/>
      <c r="J252" s="27"/>
    </row>
    <row r="253" spans="7:10" s="19" customFormat="1" x14ac:dyDescent="0.25">
      <c r="G253" s="23"/>
      <c r="I253" s="30"/>
      <c r="J253" s="27"/>
    </row>
    <row r="254" spans="7:10" s="19" customFormat="1" x14ac:dyDescent="0.25">
      <c r="G254" s="23"/>
      <c r="I254" s="30"/>
      <c r="J254" s="27"/>
    </row>
    <row r="255" spans="7:10" s="19" customFormat="1" x14ac:dyDescent="0.25">
      <c r="G255" s="23"/>
      <c r="I255" s="30"/>
      <c r="J255" s="27"/>
    </row>
    <row r="256" spans="7:10" s="19" customFormat="1" x14ac:dyDescent="0.25">
      <c r="G256" s="23"/>
      <c r="I256" s="30"/>
      <c r="J256" s="27"/>
    </row>
    <row r="257" spans="2:12" x14ac:dyDescent="0.25">
      <c r="B257" s="19"/>
      <c r="C257" s="19"/>
      <c r="D257" s="19"/>
      <c r="E257" s="19"/>
      <c r="F257" s="19"/>
      <c r="G257" s="23"/>
      <c r="H257" s="19"/>
      <c r="I257" s="30"/>
      <c r="J257" s="27"/>
      <c r="K257" s="19"/>
      <c r="L257" s="19"/>
    </row>
    <row r="258" spans="2:12" x14ac:dyDescent="0.25">
      <c r="B258" s="19"/>
      <c r="C258" s="19"/>
      <c r="D258" s="19"/>
      <c r="E258" s="19"/>
      <c r="F258" s="19"/>
      <c r="G258" s="23"/>
      <c r="H258" s="19"/>
      <c r="I258" s="30"/>
      <c r="J258" s="27"/>
      <c r="K258" s="19"/>
      <c r="L258" s="19"/>
    </row>
    <row r="259" spans="2:12" x14ac:dyDescent="0.25">
      <c r="B259" s="19"/>
      <c r="C259" s="19"/>
      <c r="D259" s="19"/>
      <c r="E259" s="19"/>
      <c r="F259" s="19"/>
      <c r="G259" s="23"/>
      <c r="H259" s="19"/>
      <c r="I259" s="30"/>
      <c r="J259" s="27"/>
      <c r="K259" s="19"/>
      <c r="L259" s="19"/>
    </row>
    <row r="260" spans="2:12" x14ac:dyDescent="0.25">
      <c r="B260" s="19"/>
      <c r="C260" s="19"/>
      <c r="D260" s="19"/>
      <c r="E260" s="19"/>
      <c r="F260" s="19"/>
      <c r="G260" s="23"/>
      <c r="H260" s="19"/>
      <c r="I260" s="30"/>
      <c r="J260" s="27"/>
      <c r="K260" s="19"/>
      <c r="L260" s="19"/>
    </row>
    <row r="261" spans="2:12" x14ac:dyDescent="0.25">
      <c r="B261" s="19"/>
      <c r="C261" s="19"/>
      <c r="D261" s="19"/>
      <c r="E261" s="19"/>
      <c r="F261" s="19"/>
      <c r="G261" s="23"/>
      <c r="H261" s="19"/>
      <c r="I261" s="30"/>
      <c r="J261" s="27"/>
      <c r="K261" s="19"/>
      <c r="L261" s="19"/>
    </row>
    <row r="262" spans="2:12" x14ac:dyDescent="0.25">
      <c r="B262" s="19"/>
      <c r="C262" s="19"/>
      <c r="D262" s="19"/>
      <c r="E262" s="19"/>
      <c r="F262" s="19"/>
      <c r="G262" s="23"/>
      <c r="H262" s="19"/>
      <c r="I262" s="30"/>
      <c r="J262" s="27"/>
      <c r="K262" s="19"/>
      <c r="L262" s="19"/>
    </row>
    <row r="263" spans="2:12" x14ac:dyDescent="0.25">
      <c r="B263" s="19"/>
      <c r="C263" s="19"/>
      <c r="D263" s="19"/>
      <c r="E263" s="19"/>
      <c r="F263" s="19"/>
      <c r="G263" s="23"/>
      <c r="H263" s="19"/>
      <c r="I263" s="30"/>
      <c r="J263" s="27"/>
      <c r="K263" s="19"/>
      <c r="L263" s="19"/>
    </row>
    <row r="264" spans="2:12" x14ac:dyDescent="0.25">
      <c r="B264" s="19"/>
      <c r="C264" s="19"/>
      <c r="D264" s="19"/>
      <c r="E264" s="19"/>
      <c r="F264" s="19"/>
      <c r="G264" s="23"/>
      <c r="H264" s="19"/>
      <c r="I264" s="30"/>
      <c r="J264" s="27"/>
      <c r="K264" s="19"/>
      <c r="L264" s="19"/>
    </row>
    <row r="265" spans="2:12" x14ac:dyDescent="0.25">
      <c r="B265" s="19"/>
      <c r="C265" s="19"/>
      <c r="D265" s="19"/>
      <c r="E265" s="19"/>
      <c r="F265" s="19"/>
      <c r="G265" s="23"/>
      <c r="H265" s="19"/>
      <c r="I265" s="30"/>
      <c r="J265" s="27"/>
      <c r="K265" s="19"/>
      <c r="L265" s="19"/>
    </row>
    <row r="266" spans="2:12" x14ac:dyDescent="0.25">
      <c r="B266" s="19"/>
      <c r="C266" s="19"/>
      <c r="D266" s="19"/>
      <c r="E266" s="19"/>
      <c r="F266" s="19"/>
      <c r="G266" s="23"/>
      <c r="H266" s="19"/>
      <c r="I266" s="30"/>
      <c r="J266" s="27"/>
      <c r="K266" s="19"/>
      <c r="L266" s="19"/>
    </row>
    <row r="267" spans="2:12" x14ac:dyDescent="0.25">
      <c r="C267" s="19"/>
      <c r="D267" s="19"/>
      <c r="E267" s="19"/>
      <c r="F267" s="19"/>
      <c r="G267" s="23"/>
      <c r="H267" s="19"/>
      <c r="I267" s="30"/>
      <c r="J267" s="27"/>
      <c r="K267" s="19"/>
      <c r="L267" s="19"/>
    </row>
    <row r="268" spans="2:12" x14ac:dyDescent="0.25">
      <c r="C268" s="19"/>
      <c r="D268" s="19"/>
      <c r="E268" s="19"/>
      <c r="F268" s="19"/>
      <c r="G268" s="23"/>
      <c r="H268" s="19"/>
      <c r="I268" s="30"/>
      <c r="J268" s="27"/>
      <c r="K268" s="19"/>
      <c r="L268" s="19"/>
    </row>
    <row r="269" spans="2:12" x14ac:dyDescent="0.25">
      <c r="C269" s="19"/>
      <c r="D269" s="19"/>
      <c r="E269" s="19"/>
      <c r="F269" s="19"/>
      <c r="G269" s="23"/>
      <c r="H269" s="19"/>
      <c r="I269" s="30"/>
      <c r="J269" s="27"/>
      <c r="K269" s="19"/>
      <c r="L269" s="19"/>
    </row>
  </sheetData>
  <dataConsolidate/>
  <mergeCells count="15">
    <mergeCell ref="G18:K18"/>
    <mergeCell ref="D3:L3"/>
    <mergeCell ref="D4:L4"/>
    <mergeCell ref="D5:L5"/>
    <mergeCell ref="B8:F8"/>
    <mergeCell ref="G14:K14"/>
    <mergeCell ref="G15:K15"/>
    <mergeCell ref="B16:E16"/>
    <mergeCell ref="G16:K16"/>
    <mergeCell ref="G17:K17"/>
    <mergeCell ref="B6:L6"/>
    <mergeCell ref="B1:C5"/>
    <mergeCell ref="D1:J1"/>
    <mergeCell ref="K1:L1"/>
    <mergeCell ref="D2:L2"/>
  </mergeCells>
  <printOptions horizontalCentered="1"/>
  <pageMargins left="0.39370078740157483" right="0.35433070866141736" top="0.39370078740157483" bottom="0.47244094488188981" header="0.11811023622047245" footer="0.27559055118110237"/>
  <pageSetup paperSize="9" scale="59" fitToHeight="0" orientation="landscape" verticalDpi="300" r:id="rId1"/>
  <headerFooter>
    <oddFooter>&amp;CTR CONSTRUTORA E ENGENHARIA LTDA - ORÇAMENTO SINAPI, MURO DE ARRIMO, ESCOLA MARCIANO - 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Z334"/>
  <sheetViews>
    <sheetView showGridLines="0" tabSelected="1" view="pageBreakPreview" zoomScale="75" zoomScaleNormal="70" zoomScaleSheetLayoutView="75" workbookViewId="0">
      <pane ySplit="7" topLeftCell="A8" activePane="bottomLeft" state="frozen"/>
      <selection pane="bottomLeft" activeCell="K3" sqref="K3:L3"/>
    </sheetView>
  </sheetViews>
  <sheetFormatPr defaultColWidth="9.140625" defaultRowHeight="15" x14ac:dyDescent="0.25"/>
  <cols>
    <col min="1" max="1" width="1.7109375" style="19" customWidth="1"/>
    <col min="2" max="2" width="8.7109375" style="24" customWidth="1"/>
    <col min="3" max="3" width="8.85546875" style="24" customWidth="1"/>
    <col min="4" max="4" width="17.140625" style="24" customWidth="1"/>
    <col min="5" max="5" width="12.42578125" style="24" bestFit="1" customWidth="1"/>
    <col min="6" max="6" width="97.42578125" style="24" customWidth="1"/>
    <col min="7" max="7" width="14.7109375" style="25" customWidth="1"/>
    <col min="8" max="8" width="7.7109375" style="24" customWidth="1"/>
    <col min="9" max="9" width="11.7109375" style="31" customWidth="1"/>
    <col min="10" max="10" width="19.85546875" style="28" customWidth="1"/>
    <col min="11" max="12" width="18.7109375" style="24" customWidth="1"/>
    <col min="13" max="13" width="9.140625" style="19"/>
    <col min="14" max="14" width="29.5703125" style="19" customWidth="1"/>
    <col min="15" max="16384" width="9.140625" style="19"/>
  </cols>
  <sheetData>
    <row r="1" spans="2:12" ht="30" customHeight="1" x14ac:dyDescent="0.25">
      <c r="B1" s="93"/>
      <c r="C1" s="93"/>
      <c r="D1" s="99" t="s">
        <v>21</v>
      </c>
      <c r="E1" s="99"/>
      <c r="F1" s="99"/>
      <c r="G1" s="99"/>
      <c r="H1" s="99"/>
      <c r="I1" s="99"/>
      <c r="J1" s="99"/>
      <c r="K1" s="100">
        <f>L71</f>
        <v>0</v>
      </c>
      <c r="L1" s="100"/>
    </row>
    <row r="2" spans="2:12" ht="6" customHeight="1" x14ac:dyDescent="0.25">
      <c r="B2" s="93"/>
      <c r="C2" s="93"/>
      <c r="D2" s="85"/>
      <c r="E2" s="86"/>
      <c r="F2" s="86"/>
      <c r="G2" s="86"/>
      <c r="H2" s="86"/>
      <c r="I2" s="86"/>
      <c r="J2" s="87"/>
      <c r="K2" s="87"/>
      <c r="L2" s="88"/>
    </row>
    <row r="3" spans="2:12" ht="26.25" customHeight="1" x14ac:dyDescent="0.25">
      <c r="B3" s="93"/>
      <c r="C3" s="93"/>
      <c r="D3" s="46" t="s">
        <v>124</v>
      </c>
      <c r="E3" s="94" t="s">
        <v>125</v>
      </c>
      <c r="F3" s="95"/>
      <c r="G3" s="48">
        <v>1.2273000000000001</v>
      </c>
      <c r="H3" s="49" t="s">
        <v>137</v>
      </c>
      <c r="I3" s="123">
        <f>K3/100</f>
        <v>0</v>
      </c>
      <c r="J3" s="47" t="s">
        <v>20</v>
      </c>
      <c r="K3" s="89"/>
      <c r="L3" s="89"/>
    </row>
    <row r="4" spans="2:12" ht="25.5" customHeight="1" x14ac:dyDescent="0.25">
      <c r="B4" s="93"/>
      <c r="C4" s="93"/>
      <c r="D4" s="46" t="s">
        <v>10</v>
      </c>
      <c r="E4" s="90" t="s">
        <v>128</v>
      </c>
      <c r="F4" s="91"/>
      <c r="G4" s="51"/>
      <c r="H4" s="49"/>
      <c r="I4" s="50"/>
      <c r="J4" s="47" t="s">
        <v>19</v>
      </c>
      <c r="K4" s="97"/>
      <c r="L4" s="97"/>
    </row>
    <row r="5" spans="2:12" ht="25.5" customHeight="1" x14ac:dyDescent="0.25">
      <c r="B5" s="93"/>
      <c r="C5" s="93"/>
      <c r="D5" s="46" t="s">
        <v>4</v>
      </c>
      <c r="E5" s="90" t="s">
        <v>127</v>
      </c>
      <c r="F5" s="91"/>
      <c r="G5" s="51"/>
      <c r="H5" s="52"/>
      <c r="I5" s="50"/>
      <c r="J5" s="47" t="s">
        <v>18</v>
      </c>
      <c r="K5" s="98"/>
      <c r="L5" s="97"/>
    </row>
    <row r="6" spans="2:12" ht="10.5" customHeight="1" x14ac:dyDescent="0.25">
      <c r="B6" s="101"/>
      <c r="C6" s="102"/>
      <c r="D6" s="102"/>
      <c r="E6" s="103"/>
      <c r="F6" s="103"/>
      <c r="G6" s="103"/>
      <c r="H6" s="103"/>
      <c r="I6" s="103"/>
      <c r="J6" s="102"/>
      <c r="K6" s="102"/>
      <c r="L6" s="104"/>
    </row>
    <row r="7" spans="2:12" s="20" customFormat="1" ht="46.5" customHeight="1" x14ac:dyDescent="0.25">
      <c r="B7" s="38" t="s">
        <v>11</v>
      </c>
      <c r="C7" s="96" t="s">
        <v>12</v>
      </c>
      <c r="D7" s="96"/>
      <c r="E7" s="96"/>
      <c r="F7" s="96"/>
      <c r="G7" s="39" t="s">
        <v>13</v>
      </c>
      <c r="H7" s="39" t="s">
        <v>2</v>
      </c>
      <c r="I7" s="40" t="s">
        <v>3</v>
      </c>
      <c r="J7" s="41" t="s">
        <v>16</v>
      </c>
      <c r="K7" s="39" t="s">
        <v>14</v>
      </c>
      <c r="L7" s="39" t="s">
        <v>15</v>
      </c>
    </row>
    <row r="8" spans="2:12" s="20" customFormat="1" ht="33" customHeight="1" x14ac:dyDescent="0.25">
      <c r="B8" s="42">
        <v>1</v>
      </c>
      <c r="C8" s="82" t="s">
        <v>132</v>
      </c>
      <c r="D8" s="83"/>
      <c r="E8" s="83"/>
      <c r="F8" s="83"/>
      <c r="G8" s="83"/>
      <c r="H8" s="83"/>
      <c r="I8" s="83"/>
      <c r="J8" s="83"/>
      <c r="K8" s="83"/>
      <c r="L8" s="84"/>
    </row>
    <row r="9" spans="2:12" s="20" customFormat="1" ht="39" customHeight="1" x14ac:dyDescent="0.25">
      <c r="B9" s="13" t="s">
        <v>50</v>
      </c>
      <c r="C9" s="73" t="s">
        <v>133</v>
      </c>
      <c r="D9" s="74"/>
      <c r="E9" s="74"/>
      <c r="F9" s="75"/>
      <c r="G9" s="12">
        <v>97622</v>
      </c>
      <c r="H9" s="12" t="s">
        <v>135</v>
      </c>
      <c r="I9" s="17">
        <v>12.3</v>
      </c>
      <c r="J9" s="124"/>
      <c r="K9" s="43">
        <f>J9*$I$3</f>
        <v>0</v>
      </c>
      <c r="L9" s="34">
        <f>I9*K9</f>
        <v>0</v>
      </c>
    </row>
    <row r="10" spans="2:12" s="71" customFormat="1" ht="39" customHeight="1" x14ac:dyDescent="0.25">
      <c r="B10" s="13" t="s">
        <v>0</v>
      </c>
      <c r="C10" s="73" t="s">
        <v>134</v>
      </c>
      <c r="D10" s="74"/>
      <c r="E10" s="74"/>
      <c r="F10" s="75"/>
      <c r="G10" s="12">
        <v>100983</v>
      </c>
      <c r="H10" s="12" t="s">
        <v>135</v>
      </c>
      <c r="I10" s="17">
        <v>12.3</v>
      </c>
      <c r="J10" s="124"/>
      <c r="K10" s="43">
        <f>J10*$I$3</f>
        <v>0</v>
      </c>
      <c r="L10" s="34">
        <f>I10*K10</f>
        <v>0</v>
      </c>
    </row>
    <row r="11" spans="2:12" s="20" customFormat="1" ht="33" customHeight="1" x14ac:dyDescent="0.25">
      <c r="B11" s="76" t="s">
        <v>85</v>
      </c>
      <c r="C11" s="77"/>
      <c r="D11" s="77"/>
      <c r="E11" s="77"/>
      <c r="F11" s="77"/>
      <c r="G11" s="77"/>
      <c r="H11" s="77"/>
      <c r="I11" s="77"/>
      <c r="J11" s="77"/>
      <c r="K11" s="78"/>
      <c r="L11" s="45">
        <f>SUM(L9:L10)</f>
        <v>0</v>
      </c>
    </row>
    <row r="12" spans="2:12" s="20" customFormat="1" ht="33" customHeight="1" x14ac:dyDescent="0.25">
      <c r="B12" s="42">
        <v>2</v>
      </c>
      <c r="C12" s="82" t="s">
        <v>48</v>
      </c>
      <c r="D12" s="83"/>
      <c r="E12" s="83"/>
      <c r="F12" s="83"/>
      <c r="G12" s="83"/>
      <c r="H12" s="83"/>
      <c r="I12" s="83"/>
      <c r="J12" s="83"/>
      <c r="K12" s="83"/>
      <c r="L12" s="84"/>
    </row>
    <row r="13" spans="2:12" s="21" customFormat="1" ht="33" customHeight="1" x14ac:dyDescent="0.25">
      <c r="B13" s="11" t="s">
        <v>1</v>
      </c>
      <c r="C13" s="79" t="s">
        <v>100</v>
      </c>
      <c r="D13" s="80"/>
      <c r="E13" s="80"/>
      <c r="F13" s="80"/>
      <c r="G13" s="80"/>
      <c r="H13" s="80"/>
      <c r="I13" s="80"/>
      <c r="J13" s="80"/>
      <c r="K13" s="80"/>
      <c r="L13" s="81"/>
    </row>
    <row r="14" spans="2:12" s="20" customFormat="1" ht="39" customHeight="1" x14ac:dyDescent="0.25">
      <c r="B14" s="13" t="s">
        <v>52</v>
      </c>
      <c r="C14" s="73" t="s">
        <v>111</v>
      </c>
      <c r="D14" s="74"/>
      <c r="E14" s="74"/>
      <c r="F14" s="75"/>
      <c r="G14" s="12">
        <v>101176</v>
      </c>
      <c r="H14" s="12" t="s">
        <v>53</v>
      </c>
      <c r="I14" s="17">
        <f>18*0.5</f>
        <v>9</v>
      </c>
      <c r="J14" s="124"/>
      <c r="K14" s="43">
        <f>J14*$I$3</f>
        <v>0</v>
      </c>
      <c r="L14" s="34">
        <f>I14*K14</f>
        <v>0</v>
      </c>
    </row>
    <row r="15" spans="2:12" s="20" customFormat="1" ht="33" customHeight="1" x14ac:dyDescent="0.25">
      <c r="B15" s="76" t="s">
        <v>87</v>
      </c>
      <c r="C15" s="77"/>
      <c r="D15" s="77"/>
      <c r="E15" s="77"/>
      <c r="F15" s="77"/>
      <c r="G15" s="77"/>
      <c r="H15" s="77"/>
      <c r="I15" s="77"/>
      <c r="J15" s="77"/>
      <c r="K15" s="78"/>
      <c r="L15" s="45">
        <f>SUM(L14:L14)</f>
        <v>0</v>
      </c>
    </row>
    <row r="16" spans="2:12" s="21" customFormat="1" ht="33" customHeight="1" x14ac:dyDescent="0.25">
      <c r="B16" s="11" t="s">
        <v>35</v>
      </c>
      <c r="C16" s="79" t="s">
        <v>49</v>
      </c>
      <c r="D16" s="80"/>
      <c r="E16" s="80"/>
      <c r="F16" s="80"/>
      <c r="G16" s="80"/>
      <c r="H16" s="80"/>
      <c r="I16" s="80"/>
      <c r="J16" s="80"/>
      <c r="K16" s="80"/>
      <c r="L16" s="81"/>
    </row>
    <row r="17" spans="2:12" s="20" customFormat="1" ht="39" customHeight="1" x14ac:dyDescent="0.25">
      <c r="B17" s="13" t="s">
        <v>40</v>
      </c>
      <c r="C17" s="73" t="s">
        <v>65</v>
      </c>
      <c r="D17" s="74"/>
      <c r="E17" s="74"/>
      <c r="F17" s="75"/>
      <c r="G17" s="12">
        <v>96523</v>
      </c>
      <c r="H17" s="12" t="s">
        <v>36</v>
      </c>
      <c r="I17" s="17">
        <f>0.8*0.8*0.7*18</f>
        <v>8.0640000000000018</v>
      </c>
      <c r="J17" s="124"/>
      <c r="K17" s="43">
        <f>J17*$I$3</f>
        <v>0</v>
      </c>
      <c r="L17" s="34">
        <f>I17*K17</f>
        <v>0</v>
      </c>
    </row>
    <row r="18" spans="2:12" s="20" customFormat="1" ht="39" customHeight="1" x14ac:dyDescent="0.25">
      <c r="B18" s="13" t="s">
        <v>41</v>
      </c>
      <c r="C18" s="73" t="s">
        <v>112</v>
      </c>
      <c r="D18" s="74"/>
      <c r="E18" s="74"/>
      <c r="F18" s="75"/>
      <c r="G18" s="12">
        <v>96621</v>
      </c>
      <c r="H18" s="12" t="s">
        <v>36</v>
      </c>
      <c r="I18" s="17">
        <f>0.8*0.8*0.05*18</f>
        <v>0.57600000000000018</v>
      </c>
      <c r="J18" s="124"/>
      <c r="K18" s="43">
        <f t="shared" ref="K18:K23" si="0">J18*$I$3</f>
        <v>0</v>
      </c>
      <c r="L18" s="34">
        <f t="shared" ref="L18:L23" si="1">I18*K18</f>
        <v>0</v>
      </c>
    </row>
    <row r="19" spans="2:12" s="20" customFormat="1" ht="39" customHeight="1" x14ac:dyDescent="0.25">
      <c r="B19" s="13" t="s">
        <v>42</v>
      </c>
      <c r="C19" s="73" t="s">
        <v>66</v>
      </c>
      <c r="D19" s="74"/>
      <c r="E19" s="74"/>
      <c r="F19" s="75"/>
      <c r="G19" s="12">
        <v>96619</v>
      </c>
      <c r="H19" s="12" t="s">
        <v>37</v>
      </c>
      <c r="I19" s="17">
        <f>0.8*0.8*0.05*18</f>
        <v>0.57600000000000018</v>
      </c>
      <c r="J19" s="124"/>
      <c r="K19" s="43">
        <f t="shared" si="0"/>
        <v>0</v>
      </c>
      <c r="L19" s="34">
        <f t="shared" si="1"/>
        <v>0</v>
      </c>
    </row>
    <row r="20" spans="2:12" s="20" customFormat="1" ht="39" customHeight="1" x14ac:dyDescent="0.25">
      <c r="B20" s="13" t="s">
        <v>43</v>
      </c>
      <c r="C20" s="73" t="s">
        <v>86</v>
      </c>
      <c r="D20" s="74"/>
      <c r="E20" s="74"/>
      <c r="F20" s="75"/>
      <c r="G20" s="12">
        <v>96535</v>
      </c>
      <c r="H20" s="12" t="s">
        <v>37</v>
      </c>
      <c r="I20" s="17">
        <f>(0.8+0.8+0.8+0.8)*0.25*18</f>
        <v>14.4</v>
      </c>
      <c r="J20" s="124"/>
      <c r="K20" s="43">
        <f t="shared" si="0"/>
        <v>0</v>
      </c>
      <c r="L20" s="34">
        <f t="shared" si="1"/>
        <v>0</v>
      </c>
    </row>
    <row r="21" spans="2:12" s="20" customFormat="1" ht="39" customHeight="1" x14ac:dyDescent="0.25">
      <c r="B21" s="13" t="s">
        <v>44</v>
      </c>
      <c r="C21" s="73" t="s">
        <v>113</v>
      </c>
      <c r="D21" s="74"/>
      <c r="E21" s="74"/>
      <c r="F21" s="75"/>
      <c r="G21" s="12">
        <v>104918</v>
      </c>
      <c r="H21" s="12" t="s">
        <v>38</v>
      </c>
      <c r="I21" s="17">
        <f>(1.01*8*2*18)*0.395</f>
        <v>114.8976</v>
      </c>
      <c r="J21" s="124"/>
      <c r="K21" s="43">
        <f t="shared" si="0"/>
        <v>0</v>
      </c>
      <c r="L21" s="34">
        <f t="shared" si="1"/>
        <v>0</v>
      </c>
    </row>
    <row r="22" spans="2:12" s="20" customFormat="1" ht="39" customHeight="1" x14ac:dyDescent="0.25">
      <c r="B22" s="13" t="s">
        <v>46</v>
      </c>
      <c r="C22" s="73" t="s">
        <v>114</v>
      </c>
      <c r="D22" s="74"/>
      <c r="E22" s="74"/>
      <c r="F22" s="75"/>
      <c r="G22" s="12">
        <v>96558</v>
      </c>
      <c r="H22" s="12" t="s">
        <v>36</v>
      </c>
      <c r="I22" s="17">
        <f>0.8*0.8*0.25*18</f>
        <v>2.8800000000000008</v>
      </c>
      <c r="J22" s="124"/>
      <c r="K22" s="43">
        <f>J22*$I$3</f>
        <v>0</v>
      </c>
      <c r="L22" s="34">
        <f t="shared" si="1"/>
        <v>0</v>
      </c>
    </row>
    <row r="23" spans="2:12" s="20" customFormat="1" ht="39" customHeight="1" x14ac:dyDescent="0.25">
      <c r="B23" s="13" t="s">
        <v>47</v>
      </c>
      <c r="C23" s="73" t="s">
        <v>67</v>
      </c>
      <c r="D23" s="74"/>
      <c r="E23" s="74"/>
      <c r="F23" s="75"/>
      <c r="G23" s="12">
        <v>93382</v>
      </c>
      <c r="H23" s="12" t="s">
        <v>36</v>
      </c>
      <c r="I23" s="17">
        <f>0.8*0.8*(0.7-0.25)*18</f>
        <v>5.1840000000000011</v>
      </c>
      <c r="J23" s="124"/>
      <c r="K23" s="43">
        <f t="shared" si="0"/>
        <v>0</v>
      </c>
      <c r="L23" s="34">
        <f t="shared" si="1"/>
        <v>0</v>
      </c>
    </row>
    <row r="24" spans="2:12" s="20" customFormat="1" ht="33" customHeight="1" x14ac:dyDescent="0.25">
      <c r="B24" s="76" t="s">
        <v>88</v>
      </c>
      <c r="C24" s="77"/>
      <c r="D24" s="77"/>
      <c r="E24" s="77"/>
      <c r="F24" s="77"/>
      <c r="G24" s="77"/>
      <c r="H24" s="77"/>
      <c r="I24" s="77"/>
      <c r="J24" s="77"/>
      <c r="K24" s="78"/>
      <c r="L24" s="45">
        <f>SUM(L17:L23)</f>
        <v>0</v>
      </c>
    </row>
    <row r="25" spans="2:12" s="21" customFormat="1" ht="33" customHeight="1" x14ac:dyDescent="0.25">
      <c r="B25" s="11" t="s">
        <v>81</v>
      </c>
      <c r="C25" s="79" t="s">
        <v>116</v>
      </c>
      <c r="D25" s="80"/>
      <c r="E25" s="80"/>
      <c r="F25" s="80"/>
      <c r="G25" s="80"/>
      <c r="H25" s="80"/>
      <c r="I25" s="80"/>
      <c r="J25" s="80"/>
      <c r="K25" s="80"/>
      <c r="L25" s="81"/>
    </row>
    <row r="26" spans="2:12" s="20" customFormat="1" ht="39" customHeight="1" x14ac:dyDescent="0.25">
      <c r="B26" s="13" t="s">
        <v>101</v>
      </c>
      <c r="C26" s="73" t="s">
        <v>65</v>
      </c>
      <c r="D26" s="74"/>
      <c r="E26" s="74"/>
      <c r="F26" s="75"/>
      <c r="G26" s="12">
        <v>96523</v>
      </c>
      <c r="H26" s="12" t="s">
        <v>36</v>
      </c>
      <c r="I26" s="17">
        <f>0.25*0.3*42</f>
        <v>3.15</v>
      </c>
      <c r="J26" s="124"/>
      <c r="K26" s="43">
        <f>J26*$I$3</f>
        <v>0</v>
      </c>
      <c r="L26" s="34">
        <f>I26*K26</f>
        <v>0</v>
      </c>
    </row>
    <row r="27" spans="2:12" s="20" customFormat="1" ht="39" customHeight="1" x14ac:dyDescent="0.25">
      <c r="B27" s="13" t="s">
        <v>102</v>
      </c>
      <c r="C27" s="73" t="s">
        <v>68</v>
      </c>
      <c r="D27" s="74"/>
      <c r="E27" s="74"/>
      <c r="F27" s="75"/>
      <c r="G27" s="12">
        <v>96536</v>
      </c>
      <c r="H27" s="12" t="s">
        <v>37</v>
      </c>
      <c r="I27" s="17">
        <f>(0.3+0.3)*42</f>
        <v>25.2</v>
      </c>
      <c r="J27" s="124"/>
      <c r="K27" s="43">
        <f t="shared" ref="K27:K33" si="2">J27*$I$3</f>
        <v>0</v>
      </c>
      <c r="L27" s="34">
        <f t="shared" ref="L27:L33" si="3">I27*K27</f>
        <v>0</v>
      </c>
    </row>
    <row r="28" spans="2:12" s="20" customFormat="1" ht="39" customHeight="1" x14ac:dyDescent="0.25">
      <c r="B28" s="13" t="s">
        <v>103</v>
      </c>
      <c r="C28" s="73" t="s">
        <v>69</v>
      </c>
      <c r="D28" s="74"/>
      <c r="E28" s="74"/>
      <c r="F28" s="75"/>
      <c r="G28" s="12">
        <v>95241</v>
      </c>
      <c r="H28" s="12" t="s">
        <v>37</v>
      </c>
      <c r="I28" s="17">
        <f>0.14*0.05*42</f>
        <v>0.29400000000000004</v>
      </c>
      <c r="J28" s="124"/>
      <c r="K28" s="43">
        <f t="shared" si="2"/>
        <v>0</v>
      </c>
      <c r="L28" s="34">
        <f t="shared" si="3"/>
        <v>0</v>
      </c>
    </row>
    <row r="29" spans="2:12" s="20" customFormat="1" ht="39" customHeight="1" x14ac:dyDescent="0.25">
      <c r="B29" s="13" t="s">
        <v>105</v>
      </c>
      <c r="C29" s="73" t="s">
        <v>118</v>
      </c>
      <c r="D29" s="74"/>
      <c r="E29" s="74"/>
      <c r="F29" s="75"/>
      <c r="G29" s="12">
        <v>92759</v>
      </c>
      <c r="H29" s="12" t="s">
        <v>38</v>
      </c>
      <c r="I29" s="17">
        <f>75*0.81*0.157</f>
        <v>9.5377500000000008</v>
      </c>
      <c r="J29" s="124"/>
      <c r="K29" s="43">
        <f t="shared" si="2"/>
        <v>0</v>
      </c>
      <c r="L29" s="34">
        <f t="shared" si="3"/>
        <v>0</v>
      </c>
    </row>
    <row r="30" spans="2:12" s="20" customFormat="1" ht="39" customHeight="1" x14ac:dyDescent="0.25">
      <c r="B30" s="13" t="s">
        <v>8</v>
      </c>
      <c r="C30" s="73" t="s">
        <v>120</v>
      </c>
      <c r="D30" s="74"/>
      <c r="E30" s="74"/>
      <c r="F30" s="75"/>
      <c r="G30" s="12">
        <v>92761</v>
      </c>
      <c r="H30" s="12" t="s">
        <v>38</v>
      </c>
      <c r="I30" s="17">
        <f>(12*(42/12)*4*0.395)</f>
        <v>66.36</v>
      </c>
      <c r="J30" s="124"/>
      <c r="K30" s="43">
        <f t="shared" si="2"/>
        <v>0</v>
      </c>
      <c r="L30" s="34">
        <f t="shared" si="3"/>
        <v>0</v>
      </c>
    </row>
    <row r="31" spans="2:12" s="20" customFormat="1" ht="39" customHeight="1" x14ac:dyDescent="0.25">
      <c r="B31" s="13" t="s">
        <v>104</v>
      </c>
      <c r="C31" s="73" t="s">
        <v>115</v>
      </c>
      <c r="D31" s="74"/>
      <c r="E31" s="74"/>
      <c r="F31" s="75"/>
      <c r="G31" s="12">
        <v>104920</v>
      </c>
      <c r="H31" s="12" t="s">
        <v>38</v>
      </c>
      <c r="I31" s="17">
        <f>(12*(42/12)*4*0.964)</f>
        <v>161.952</v>
      </c>
      <c r="J31" s="124"/>
      <c r="K31" s="43">
        <f t="shared" si="2"/>
        <v>0</v>
      </c>
      <c r="L31" s="34">
        <f t="shared" si="3"/>
        <v>0</v>
      </c>
    </row>
    <row r="32" spans="2:12" s="20" customFormat="1" ht="39" customHeight="1" x14ac:dyDescent="0.25">
      <c r="B32" s="13" t="s">
        <v>106</v>
      </c>
      <c r="C32" s="73" t="s">
        <v>70</v>
      </c>
      <c r="D32" s="74"/>
      <c r="E32" s="74"/>
      <c r="F32" s="75"/>
      <c r="G32" s="12">
        <v>98557</v>
      </c>
      <c r="H32" s="12" t="s">
        <v>37</v>
      </c>
      <c r="I32" s="17">
        <f>(0.3+0.14+0.3)*42</f>
        <v>31.08</v>
      </c>
      <c r="J32" s="124"/>
      <c r="K32" s="43">
        <f t="shared" si="2"/>
        <v>0</v>
      </c>
      <c r="L32" s="34">
        <f t="shared" si="3"/>
        <v>0</v>
      </c>
    </row>
    <row r="33" spans="2:12" s="20" customFormat="1" ht="39" customHeight="1" x14ac:dyDescent="0.25">
      <c r="B33" s="13" t="s">
        <v>107</v>
      </c>
      <c r="C33" s="73" t="s">
        <v>67</v>
      </c>
      <c r="D33" s="74"/>
      <c r="E33" s="74"/>
      <c r="F33" s="75"/>
      <c r="G33" s="12">
        <v>93382</v>
      </c>
      <c r="H33" s="12" t="s">
        <v>36</v>
      </c>
      <c r="I33" s="17">
        <f>I26</f>
        <v>3.15</v>
      </c>
      <c r="J33" s="124"/>
      <c r="K33" s="43">
        <f t="shared" si="2"/>
        <v>0</v>
      </c>
      <c r="L33" s="34">
        <f t="shared" si="3"/>
        <v>0</v>
      </c>
    </row>
    <row r="34" spans="2:12" s="20" customFormat="1" ht="33" customHeight="1" x14ac:dyDescent="0.25">
      <c r="B34" s="76" t="s">
        <v>108</v>
      </c>
      <c r="C34" s="77"/>
      <c r="D34" s="77"/>
      <c r="E34" s="77"/>
      <c r="F34" s="77"/>
      <c r="G34" s="77"/>
      <c r="H34" s="77"/>
      <c r="I34" s="77"/>
      <c r="J34" s="77"/>
      <c r="K34" s="78"/>
      <c r="L34" s="45">
        <f>SUM(L26:L33)</f>
        <v>0</v>
      </c>
    </row>
    <row r="35" spans="2:12" s="20" customFormat="1" ht="33" customHeight="1" x14ac:dyDescent="0.25">
      <c r="B35" s="76" t="s">
        <v>89</v>
      </c>
      <c r="C35" s="77"/>
      <c r="D35" s="77"/>
      <c r="E35" s="77"/>
      <c r="F35" s="77"/>
      <c r="G35" s="77"/>
      <c r="H35" s="77"/>
      <c r="I35" s="77"/>
      <c r="J35" s="77"/>
      <c r="K35" s="78"/>
      <c r="L35" s="45">
        <f>L15+L24+L34</f>
        <v>0</v>
      </c>
    </row>
    <row r="36" spans="2:12" s="20" customFormat="1" ht="33" customHeight="1" x14ac:dyDescent="0.25">
      <c r="B36" s="42">
        <v>3</v>
      </c>
      <c r="C36" s="82" t="s">
        <v>109</v>
      </c>
      <c r="D36" s="83"/>
      <c r="E36" s="83"/>
      <c r="F36" s="83"/>
      <c r="G36" s="83"/>
      <c r="H36" s="83"/>
      <c r="I36" s="83"/>
      <c r="J36" s="83"/>
      <c r="K36" s="83"/>
      <c r="L36" s="84"/>
    </row>
    <row r="37" spans="2:12" s="21" customFormat="1" ht="33" customHeight="1" x14ac:dyDescent="0.25">
      <c r="B37" s="11" t="s">
        <v>58</v>
      </c>
      <c r="C37" s="79" t="s">
        <v>80</v>
      </c>
      <c r="D37" s="80"/>
      <c r="E37" s="80"/>
      <c r="F37" s="80"/>
      <c r="G37" s="80"/>
      <c r="H37" s="80"/>
      <c r="I37" s="80"/>
      <c r="J37" s="80"/>
      <c r="K37" s="80"/>
      <c r="L37" s="81"/>
    </row>
    <row r="38" spans="2:12" s="20" customFormat="1" ht="39" customHeight="1" x14ac:dyDescent="0.25">
      <c r="B38" s="13" t="s">
        <v>59</v>
      </c>
      <c r="C38" s="73" t="s">
        <v>71</v>
      </c>
      <c r="D38" s="74"/>
      <c r="E38" s="74"/>
      <c r="F38" s="75"/>
      <c r="G38" s="12">
        <v>92263</v>
      </c>
      <c r="H38" s="12" t="s">
        <v>37</v>
      </c>
      <c r="I38" s="72">
        <f>(0.15+0.15+0.3+0.3)*2.05*18</f>
        <v>33.209999999999994</v>
      </c>
      <c r="J38" s="124"/>
      <c r="K38" s="43">
        <f>J38*$I$3</f>
        <v>0</v>
      </c>
      <c r="L38" s="34">
        <f>K38*I38</f>
        <v>0</v>
      </c>
    </row>
    <row r="39" spans="2:12" s="20" customFormat="1" ht="39" customHeight="1" x14ac:dyDescent="0.25">
      <c r="B39" s="13" t="s">
        <v>55</v>
      </c>
      <c r="C39" s="73" t="s">
        <v>118</v>
      </c>
      <c r="D39" s="74"/>
      <c r="E39" s="74"/>
      <c r="F39" s="75"/>
      <c r="G39" s="12">
        <v>92759</v>
      </c>
      <c r="H39" s="12" t="s">
        <v>38</v>
      </c>
      <c r="I39" s="17">
        <f>(30*0.81*18*0.157)</f>
        <v>68.671800000000005</v>
      </c>
      <c r="J39" s="124"/>
      <c r="K39" s="43">
        <f t="shared" ref="K39:K41" si="4">J39*$I$3</f>
        <v>0</v>
      </c>
      <c r="L39" s="34">
        <f t="shared" ref="L39:L41" si="5">K39*I39</f>
        <v>0</v>
      </c>
    </row>
    <row r="40" spans="2:12" s="20" customFormat="1" ht="39" customHeight="1" x14ac:dyDescent="0.25">
      <c r="B40" s="13" t="s">
        <v>56</v>
      </c>
      <c r="C40" s="73" t="s">
        <v>126</v>
      </c>
      <c r="D40" s="74"/>
      <c r="E40" s="74"/>
      <c r="F40" s="75"/>
      <c r="G40" s="12">
        <v>92762</v>
      </c>
      <c r="H40" s="12" t="s">
        <v>38</v>
      </c>
      <c r="I40" s="17">
        <f>8*(2.03+1.7)*18*0.617</f>
        <v>331.40303999999992</v>
      </c>
      <c r="J40" s="124"/>
      <c r="K40" s="43">
        <f t="shared" si="4"/>
        <v>0</v>
      </c>
      <c r="L40" s="34">
        <f t="shared" si="5"/>
        <v>0</v>
      </c>
    </row>
    <row r="41" spans="2:12" s="20" customFormat="1" ht="39" customHeight="1" x14ac:dyDescent="0.25">
      <c r="B41" s="13" t="s">
        <v>60</v>
      </c>
      <c r="C41" s="73" t="s">
        <v>72</v>
      </c>
      <c r="D41" s="74"/>
      <c r="E41" s="74"/>
      <c r="F41" s="75"/>
      <c r="G41" s="12">
        <v>103688</v>
      </c>
      <c r="H41" s="12" t="s">
        <v>36</v>
      </c>
      <c r="I41" s="17">
        <f>0.15*0.3*2.05*18</f>
        <v>1.6604999999999996</v>
      </c>
      <c r="J41" s="124"/>
      <c r="K41" s="43">
        <f t="shared" si="4"/>
        <v>0</v>
      </c>
      <c r="L41" s="34">
        <f t="shared" si="5"/>
        <v>0</v>
      </c>
    </row>
    <row r="42" spans="2:12" s="20" customFormat="1" ht="33" customHeight="1" x14ac:dyDescent="0.25">
      <c r="B42" s="76" t="s">
        <v>90</v>
      </c>
      <c r="C42" s="77"/>
      <c r="D42" s="77"/>
      <c r="E42" s="77"/>
      <c r="F42" s="77"/>
      <c r="G42" s="77"/>
      <c r="H42" s="77"/>
      <c r="I42" s="77"/>
      <c r="J42" s="77"/>
      <c r="K42" s="78"/>
      <c r="L42" s="45">
        <f>SUM(L38:L41)</f>
        <v>0</v>
      </c>
    </row>
    <row r="43" spans="2:12" s="21" customFormat="1" ht="33" customHeight="1" x14ac:dyDescent="0.25">
      <c r="B43" s="11" t="s">
        <v>5</v>
      </c>
      <c r="C43" s="79" t="s">
        <v>119</v>
      </c>
      <c r="D43" s="80"/>
      <c r="E43" s="80"/>
      <c r="F43" s="80"/>
      <c r="G43" s="80"/>
      <c r="H43" s="80"/>
      <c r="I43" s="80"/>
      <c r="J43" s="80"/>
      <c r="K43" s="80"/>
      <c r="L43" s="81"/>
    </row>
    <row r="44" spans="2:12" s="20" customFormat="1" ht="39" customHeight="1" x14ac:dyDescent="0.25">
      <c r="B44" s="13" t="s">
        <v>6</v>
      </c>
      <c r="C44" s="73" t="s">
        <v>73</v>
      </c>
      <c r="D44" s="74"/>
      <c r="E44" s="74"/>
      <c r="F44" s="75"/>
      <c r="G44" s="12">
        <v>92265</v>
      </c>
      <c r="H44" s="12" t="s">
        <v>37</v>
      </c>
      <c r="I44" s="17">
        <f>(0.3+0.3)*42</f>
        <v>25.2</v>
      </c>
      <c r="J44" s="124"/>
      <c r="K44" s="43">
        <f>J44*$I$3</f>
        <v>0</v>
      </c>
      <c r="L44" s="34">
        <f>I44*K44</f>
        <v>0</v>
      </c>
    </row>
    <row r="45" spans="2:12" s="20" customFormat="1" ht="39" customHeight="1" x14ac:dyDescent="0.25">
      <c r="B45" s="13" t="s">
        <v>7</v>
      </c>
      <c r="C45" s="73" t="s">
        <v>118</v>
      </c>
      <c r="D45" s="74"/>
      <c r="E45" s="74"/>
      <c r="F45" s="75"/>
      <c r="G45" s="12">
        <v>92759</v>
      </c>
      <c r="H45" s="12" t="s">
        <v>38</v>
      </c>
      <c r="I45" s="72">
        <f>75*(42/12)*0.81*0.157</f>
        <v>33.382125000000002</v>
      </c>
      <c r="J45" s="124"/>
      <c r="K45" s="43">
        <f t="shared" ref="K45:K48" si="6">J45*$I$3</f>
        <v>0</v>
      </c>
      <c r="L45" s="34">
        <f t="shared" ref="L45:L48" si="7">I45*K45</f>
        <v>0</v>
      </c>
    </row>
    <row r="46" spans="2:12" s="20" customFormat="1" ht="39" customHeight="1" x14ac:dyDescent="0.25">
      <c r="B46" s="13" t="s">
        <v>8</v>
      </c>
      <c r="C46" s="73" t="s">
        <v>120</v>
      </c>
      <c r="D46" s="74"/>
      <c r="E46" s="74"/>
      <c r="F46" s="75"/>
      <c r="G46" s="12">
        <v>92761</v>
      </c>
      <c r="H46" s="12" t="s">
        <v>38</v>
      </c>
      <c r="I46" s="17">
        <f>(12*(42/12)*4*0.395)</f>
        <v>66.36</v>
      </c>
      <c r="J46" s="124"/>
      <c r="K46" s="43">
        <f t="shared" si="6"/>
        <v>0</v>
      </c>
      <c r="L46" s="34">
        <f t="shared" si="7"/>
        <v>0</v>
      </c>
    </row>
    <row r="47" spans="2:12" s="20" customFormat="1" ht="39" customHeight="1" x14ac:dyDescent="0.25">
      <c r="B47" s="13" t="s">
        <v>9</v>
      </c>
      <c r="C47" s="73" t="s">
        <v>117</v>
      </c>
      <c r="D47" s="74"/>
      <c r="E47" s="74"/>
      <c r="F47" s="75"/>
      <c r="G47" s="12">
        <v>92762</v>
      </c>
      <c r="H47" s="12" t="s">
        <v>38</v>
      </c>
      <c r="I47" s="17">
        <f>(12*(42/12)*4*0.617)</f>
        <v>103.65600000000001</v>
      </c>
      <c r="J47" s="124"/>
      <c r="K47" s="43">
        <f t="shared" si="6"/>
        <v>0</v>
      </c>
      <c r="L47" s="34">
        <f t="shared" si="7"/>
        <v>0</v>
      </c>
    </row>
    <row r="48" spans="2:12" s="20" customFormat="1" ht="39" customHeight="1" x14ac:dyDescent="0.25">
      <c r="B48" s="13" t="s">
        <v>57</v>
      </c>
      <c r="C48" s="73" t="s">
        <v>74</v>
      </c>
      <c r="D48" s="74"/>
      <c r="E48" s="74"/>
      <c r="F48" s="75"/>
      <c r="G48" s="12">
        <v>103675</v>
      </c>
      <c r="H48" s="12" t="s">
        <v>36</v>
      </c>
      <c r="I48" s="17">
        <f>0.14*0.3*42</f>
        <v>1.764</v>
      </c>
      <c r="J48" s="124"/>
      <c r="K48" s="43">
        <f t="shared" si="6"/>
        <v>0</v>
      </c>
      <c r="L48" s="34">
        <f t="shared" si="7"/>
        <v>0</v>
      </c>
    </row>
    <row r="49" spans="2:12" s="20" customFormat="1" ht="33" customHeight="1" x14ac:dyDescent="0.25">
      <c r="B49" s="76" t="s">
        <v>91</v>
      </c>
      <c r="C49" s="77"/>
      <c r="D49" s="77"/>
      <c r="E49" s="77"/>
      <c r="F49" s="77"/>
      <c r="G49" s="77"/>
      <c r="H49" s="77"/>
      <c r="I49" s="77"/>
      <c r="J49" s="77"/>
      <c r="K49" s="78"/>
      <c r="L49" s="45">
        <f>SUM(L44:L48)</f>
        <v>0</v>
      </c>
    </row>
    <row r="50" spans="2:12" s="20" customFormat="1" ht="33" customHeight="1" x14ac:dyDescent="0.25">
      <c r="B50" s="76" t="s">
        <v>92</v>
      </c>
      <c r="C50" s="77"/>
      <c r="D50" s="77"/>
      <c r="E50" s="77"/>
      <c r="F50" s="77"/>
      <c r="G50" s="77"/>
      <c r="H50" s="77"/>
      <c r="I50" s="77"/>
      <c r="J50" s="77"/>
      <c r="K50" s="78"/>
      <c r="L50" s="45">
        <f>L42+L49</f>
        <v>0</v>
      </c>
    </row>
    <row r="51" spans="2:12" s="20" customFormat="1" ht="33" customHeight="1" x14ac:dyDescent="0.25">
      <c r="B51" s="42">
        <v>4</v>
      </c>
      <c r="C51" s="82" t="s">
        <v>123</v>
      </c>
      <c r="D51" s="83"/>
      <c r="E51" s="83"/>
      <c r="F51" s="83"/>
      <c r="G51" s="83"/>
      <c r="H51" s="83"/>
      <c r="I51" s="83"/>
      <c r="J51" s="83"/>
      <c r="K51" s="83"/>
      <c r="L51" s="84"/>
    </row>
    <row r="52" spans="2:12" s="20" customFormat="1" ht="39" customHeight="1" x14ac:dyDescent="0.25">
      <c r="B52" s="13" t="s">
        <v>82</v>
      </c>
      <c r="C52" s="90" t="s">
        <v>122</v>
      </c>
      <c r="D52" s="91"/>
      <c r="E52" s="91"/>
      <c r="F52" s="92"/>
      <c r="G52" s="33">
        <v>102679</v>
      </c>
      <c r="H52" s="6" t="s">
        <v>53</v>
      </c>
      <c r="I52" s="32">
        <v>42</v>
      </c>
      <c r="J52" s="124"/>
      <c r="K52" s="8">
        <f>J52*$I$3</f>
        <v>0</v>
      </c>
      <c r="L52" s="9">
        <f t="shared" ref="L52:L53" si="8">I52*K52</f>
        <v>0</v>
      </c>
    </row>
    <row r="53" spans="2:12" s="20" customFormat="1" ht="39" customHeight="1" x14ac:dyDescent="0.25">
      <c r="B53" s="13" t="s">
        <v>83</v>
      </c>
      <c r="C53" s="90" t="s">
        <v>75</v>
      </c>
      <c r="D53" s="91"/>
      <c r="E53" s="91"/>
      <c r="F53" s="92"/>
      <c r="G53" s="33">
        <v>97113</v>
      </c>
      <c r="H53" s="6" t="s">
        <v>37</v>
      </c>
      <c r="I53" s="32">
        <f>42*(2.05/2)</f>
        <v>43.05</v>
      </c>
      <c r="J53" s="124"/>
      <c r="K53" s="8">
        <f t="shared" ref="K53" si="9">J53*$I$3</f>
        <v>0</v>
      </c>
      <c r="L53" s="9">
        <f t="shared" si="8"/>
        <v>0</v>
      </c>
    </row>
    <row r="54" spans="2:12" s="20" customFormat="1" ht="33" customHeight="1" x14ac:dyDescent="0.25">
      <c r="B54" s="76" t="s">
        <v>93</v>
      </c>
      <c r="C54" s="77"/>
      <c r="D54" s="77"/>
      <c r="E54" s="77"/>
      <c r="F54" s="77"/>
      <c r="G54" s="77"/>
      <c r="H54" s="77"/>
      <c r="I54" s="77"/>
      <c r="J54" s="77"/>
      <c r="K54" s="78"/>
      <c r="L54" s="14">
        <f>SUM(L52:L53)</f>
        <v>0</v>
      </c>
    </row>
    <row r="55" spans="2:12" s="20" customFormat="1" ht="33" customHeight="1" x14ac:dyDescent="0.25">
      <c r="B55" s="42">
        <v>5</v>
      </c>
      <c r="C55" s="82" t="s">
        <v>39</v>
      </c>
      <c r="D55" s="83"/>
      <c r="E55" s="83"/>
      <c r="F55" s="83"/>
      <c r="G55" s="83"/>
      <c r="H55" s="83"/>
      <c r="I55" s="83"/>
      <c r="J55" s="83"/>
      <c r="K55" s="83"/>
      <c r="L55" s="84"/>
    </row>
    <row r="56" spans="2:12" s="20" customFormat="1" ht="39" customHeight="1" x14ac:dyDescent="0.25">
      <c r="B56" s="13" t="s">
        <v>61</v>
      </c>
      <c r="C56" s="73" t="s">
        <v>136</v>
      </c>
      <c r="D56" s="74"/>
      <c r="E56" s="74"/>
      <c r="F56" s="75"/>
      <c r="G56" s="12">
        <v>103318</v>
      </c>
      <c r="H56" s="12" t="s">
        <v>37</v>
      </c>
      <c r="I56" s="17">
        <f>(2.75*1.75*17)+(1.75*1.63)</f>
        <v>84.665000000000006</v>
      </c>
      <c r="J56" s="124"/>
      <c r="K56" s="43">
        <f>J56*$I$3</f>
        <v>0</v>
      </c>
      <c r="L56" s="34">
        <f>I56*K56</f>
        <v>0</v>
      </c>
    </row>
    <row r="57" spans="2:12" s="20" customFormat="1" ht="33" customHeight="1" x14ac:dyDescent="0.25">
      <c r="B57" s="76" t="s">
        <v>94</v>
      </c>
      <c r="C57" s="77"/>
      <c r="D57" s="77"/>
      <c r="E57" s="77"/>
      <c r="F57" s="77"/>
      <c r="G57" s="77"/>
      <c r="H57" s="77"/>
      <c r="I57" s="77"/>
      <c r="J57" s="77"/>
      <c r="K57" s="78"/>
      <c r="L57" s="45">
        <f>SUM(L56:L56)</f>
        <v>0</v>
      </c>
    </row>
    <row r="58" spans="2:12" s="20" customFormat="1" ht="33" customHeight="1" x14ac:dyDescent="0.25">
      <c r="B58" s="42">
        <v>6</v>
      </c>
      <c r="C58" s="82" t="s">
        <v>110</v>
      </c>
      <c r="D58" s="83"/>
      <c r="E58" s="83"/>
      <c r="F58" s="83"/>
      <c r="G58" s="83"/>
      <c r="H58" s="83"/>
      <c r="I58" s="83"/>
      <c r="J58" s="83"/>
      <c r="K58" s="83"/>
      <c r="L58" s="84"/>
    </row>
    <row r="59" spans="2:12" s="20" customFormat="1" ht="39" customHeight="1" x14ac:dyDescent="0.25">
      <c r="B59" s="13" t="s">
        <v>62</v>
      </c>
      <c r="C59" s="90" t="s">
        <v>76</v>
      </c>
      <c r="D59" s="91"/>
      <c r="E59" s="91"/>
      <c r="F59" s="92"/>
      <c r="G59" s="33">
        <v>98555</v>
      </c>
      <c r="H59" s="6" t="s">
        <v>37</v>
      </c>
      <c r="I59" s="32">
        <f>42*2.05</f>
        <v>86.1</v>
      </c>
      <c r="J59" s="124"/>
      <c r="K59" s="8">
        <f>J59*$I$3</f>
        <v>0</v>
      </c>
      <c r="L59" s="9">
        <f>I59*K59</f>
        <v>0</v>
      </c>
    </row>
    <row r="60" spans="2:12" s="20" customFormat="1" ht="39" customHeight="1" x14ac:dyDescent="0.25">
      <c r="B60" s="13" t="s">
        <v>63</v>
      </c>
      <c r="C60" s="90" t="s">
        <v>77</v>
      </c>
      <c r="D60" s="91"/>
      <c r="E60" s="91"/>
      <c r="F60" s="92"/>
      <c r="G60" s="33">
        <v>87879</v>
      </c>
      <c r="H60" s="6" t="s">
        <v>37</v>
      </c>
      <c r="I60" s="32">
        <f>I59*2</f>
        <v>172.2</v>
      </c>
      <c r="J60" s="124"/>
      <c r="K60" s="8">
        <f t="shared" ref="K60:K62" si="10">J60*$I$3</f>
        <v>0</v>
      </c>
      <c r="L60" s="9">
        <f t="shared" ref="L60:L61" si="11">I60*K60</f>
        <v>0</v>
      </c>
    </row>
    <row r="61" spans="2:12" s="20" customFormat="1" ht="39" customHeight="1" x14ac:dyDescent="0.25">
      <c r="B61" s="13" t="s">
        <v>64</v>
      </c>
      <c r="C61" s="90" t="s">
        <v>130</v>
      </c>
      <c r="D61" s="91"/>
      <c r="E61" s="91"/>
      <c r="F61" s="92"/>
      <c r="G61" s="33">
        <v>87792</v>
      </c>
      <c r="H61" s="6" t="s">
        <v>37</v>
      </c>
      <c r="I61" s="32">
        <f>I60</f>
        <v>172.2</v>
      </c>
      <c r="J61" s="124"/>
      <c r="K61" s="8">
        <f t="shared" si="10"/>
        <v>0</v>
      </c>
      <c r="L61" s="9">
        <f t="shared" si="11"/>
        <v>0</v>
      </c>
    </row>
    <row r="62" spans="2:12" s="20" customFormat="1" ht="55.5" customHeight="1" x14ac:dyDescent="0.25">
      <c r="B62" s="13" t="s">
        <v>129</v>
      </c>
      <c r="C62" s="90" t="s">
        <v>131</v>
      </c>
      <c r="D62" s="91"/>
      <c r="E62" s="91"/>
      <c r="F62" s="92"/>
      <c r="G62" s="33">
        <v>87792</v>
      </c>
      <c r="H62" s="6" t="s">
        <v>37</v>
      </c>
      <c r="I62" s="32">
        <f>42*(0.17+0.05)</f>
        <v>9.240000000000002</v>
      </c>
      <c r="J62" s="124"/>
      <c r="K62" s="8">
        <f t="shared" si="10"/>
        <v>0</v>
      </c>
      <c r="L62" s="9">
        <f>I62*K62</f>
        <v>0</v>
      </c>
    </row>
    <row r="63" spans="2:12" s="20" customFormat="1" ht="33" customHeight="1" x14ac:dyDescent="0.25">
      <c r="B63" s="76" t="s">
        <v>95</v>
      </c>
      <c r="C63" s="77"/>
      <c r="D63" s="77"/>
      <c r="E63" s="77"/>
      <c r="F63" s="77"/>
      <c r="G63" s="77"/>
      <c r="H63" s="77"/>
      <c r="I63" s="77"/>
      <c r="J63" s="77"/>
      <c r="K63" s="78"/>
      <c r="L63" s="45">
        <f>SUM(L59:L61)</f>
        <v>0</v>
      </c>
    </row>
    <row r="64" spans="2:12" s="20" customFormat="1" ht="33" customHeight="1" x14ac:dyDescent="0.25">
      <c r="B64" s="42">
        <v>7</v>
      </c>
      <c r="C64" s="82" t="s">
        <v>51</v>
      </c>
      <c r="D64" s="83"/>
      <c r="E64" s="83"/>
      <c r="F64" s="83"/>
      <c r="G64" s="83"/>
      <c r="H64" s="83"/>
      <c r="I64" s="83"/>
      <c r="J64" s="83"/>
      <c r="K64" s="83"/>
      <c r="L64" s="84"/>
    </row>
    <row r="65" spans="2:78" s="20" customFormat="1" ht="39" customHeight="1" x14ac:dyDescent="0.25">
      <c r="B65" s="13" t="s">
        <v>17</v>
      </c>
      <c r="C65" s="90" t="s">
        <v>121</v>
      </c>
      <c r="D65" s="91"/>
      <c r="E65" s="91"/>
      <c r="F65" s="92"/>
      <c r="G65" s="33">
        <v>88415</v>
      </c>
      <c r="H65" s="6" t="s">
        <v>37</v>
      </c>
      <c r="I65" s="32">
        <v>95.34</v>
      </c>
      <c r="J65" s="124"/>
      <c r="K65" s="8">
        <f>J65*$I$3</f>
        <v>0</v>
      </c>
      <c r="L65" s="9">
        <f t="shared" ref="L65:L66" si="12">I65*K65</f>
        <v>0</v>
      </c>
    </row>
    <row r="66" spans="2:78" s="20" customFormat="1" ht="39" customHeight="1" x14ac:dyDescent="0.25">
      <c r="B66" s="13" t="s">
        <v>54</v>
      </c>
      <c r="C66" s="90" t="s">
        <v>78</v>
      </c>
      <c r="D66" s="91"/>
      <c r="E66" s="91"/>
      <c r="F66" s="92"/>
      <c r="G66" s="33">
        <v>88489</v>
      </c>
      <c r="H66" s="6" t="s">
        <v>37</v>
      </c>
      <c r="I66" s="32">
        <v>95.34</v>
      </c>
      <c r="J66" s="124"/>
      <c r="K66" s="8">
        <f t="shared" ref="K66" si="13">J66*$I$3</f>
        <v>0</v>
      </c>
      <c r="L66" s="9">
        <f t="shared" si="12"/>
        <v>0</v>
      </c>
    </row>
    <row r="67" spans="2:78" s="20" customFormat="1" ht="33" customHeight="1" x14ac:dyDescent="0.25">
      <c r="B67" s="76" t="s">
        <v>96</v>
      </c>
      <c r="C67" s="77"/>
      <c r="D67" s="77"/>
      <c r="E67" s="77"/>
      <c r="F67" s="77"/>
      <c r="G67" s="77"/>
      <c r="H67" s="77"/>
      <c r="I67" s="77"/>
      <c r="J67" s="77"/>
      <c r="K67" s="78"/>
      <c r="L67" s="45">
        <f>SUM(L65:L66)</f>
        <v>0</v>
      </c>
    </row>
    <row r="68" spans="2:78" s="20" customFormat="1" ht="33" customHeight="1" x14ac:dyDescent="0.25">
      <c r="B68" s="42">
        <v>8</v>
      </c>
      <c r="C68" s="82" t="s">
        <v>84</v>
      </c>
      <c r="D68" s="83"/>
      <c r="E68" s="83"/>
      <c r="F68" s="83"/>
      <c r="G68" s="83"/>
      <c r="H68" s="83"/>
      <c r="I68" s="83"/>
      <c r="J68" s="83"/>
      <c r="K68" s="83"/>
      <c r="L68" s="84"/>
    </row>
    <row r="69" spans="2:78" s="20" customFormat="1" ht="39" customHeight="1" x14ac:dyDescent="0.25">
      <c r="B69" s="13" t="s">
        <v>45</v>
      </c>
      <c r="C69" s="90" t="s">
        <v>79</v>
      </c>
      <c r="D69" s="91"/>
      <c r="E69" s="91"/>
      <c r="F69" s="92"/>
      <c r="G69" s="33">
        <v>99814</v>
      </c>
      <c r="H69" s="6" t="s">
        <v>37</v>
      </c>
      <c r="I69" s="32">
        <f>I66</f>
        <v>95.34</v>
      </c>
      <c r="J69" s="124"/>
      <c r="K69" s="8">
        <f>J69*$I$3</f>
        <v>0</v>
      </c>
      <c r="L69" s="9">
        <f>I69*K69</f>
        <v>0</v>
      </c>
    </row>
    <row r="70" spans="2:78" s="20" customFormat="1" ht="33" customHeight="1" x14ac:dyDescent="0.25">
      <c r="B70" s="76" t="s">
        <v>97</v>
      </c>
      <c r="C70" s="77"/>
      <c r="D70" s="77"/>
      <c r="E70" s="77"/>
      <c r="F70" s="77"/>
      <c r="G70" s="77"/>
      <c r="H70" s="77"/>
      <c r="I70" s="77"/>
      <c r="J70" s="77"/>
      <c r="K70" s="78"/>
      <c r="L70" s="45">
        <f>SUM(L69)</f>
        <v>0</v>
      </c>
    </row>
    <row r="71" spans="2:78" s="20" customFormat="1" ht="33" customHeight="1" x14ac:dyDescent="0.25">
      <c r="B71" s="76" t="s">
        <v>98</v>
      </c>
      <c r="C71" s="77"/>
      <c r="D71" s="77"/>
      <c r="E71" s="77"/>
      <c r="F71" s="77"/>
      <c r="G71" s="77"/>
      <c r="H71" s="77"/>
      <c r="I71" s="77"/>
      <c r="J71" s="77"/>
      <c r="K71" s="78"/>
      <c r="L71" s="45">
        <f>L11+L35+L50+L54+L57+L63+L67+L70</f>
        <v>0</v>
      </c>
    </row>
    <row r="72" spans="2:78" s="53" customFormat="1" ht="31.5" customHeight="1" x14ac:dyDescent="0.25">
      <c r="I72" s="54"/>
      <c r="J72" s="55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</row>
    <row r="73" spans="2:78" s="53" customFormat="1" ht="33" customHeight="1" x14ac:dyDescent="0.25">
      <c r="B73" s="105"/>
      <c r="C73" s="105"/>
      <c r="D73" s="105"/>
      <c r="E73" s="105"/>
      <c r="F73" s="105"/>
      <c r="G73" s="57"/>
      <c r="H73" s="57"/>
      <c r="I73" s="58"/>
      <c r="J73" s="59"/>
      <c r="K73" s="57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</row>
    <row r="74" spans="2:78" s="53" customFormat="1" ht="15" customHeight="1" x14ac:dyDescent="0.25">
      <c r="B74" s="57"/>
      <c r="C74" s="57"/>
      <c r="D74" s="57"/>
      <c r="E74" s="57"/>
      <c r="F74" s="57"/>
      <c r="G74" s="57"/>
      <c r="H74" s="57"/>
      <c r="I74" s="58"/>
      <c r="J74" s="59"/>
      <c r="K74" s="57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</row>
    <row r="75" spans="2:78" s="53" customFormat="1" ht="15" customHeight="1" x14ac:dyDescent="0.25">
      <c r="B75" s="57"/>
      <c r="C75" s="57"/>
      <c r="D75" s="57"/>
      <c r="E75" s="57"/>
      <c r="F75" s="57"/>
      <c r="G75" s="57"/>
      <c r="H75" s="57"/>
      <c r="I75" s="58"/>
      <c r="J75" s="59"/>
      <c r="K75" s="57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</row>
    <row r="76" spans="2:78" s="53" customFormat="1" ht="15" customHeight="1" x14ac:dyDescent="0.25">
      <c r="B76" s="57"/>
      <c r="C76" s="57"/>
      <c r="D76" s="57"/>
      <c r="E76" s="57"/>
      <c r="F76" s="57"/>
      <c r="G76" s="57"/>
      <c r="H76" s="57"/>
      <c r="I76" s="58"/>
      <c r="J76" s="59"/>
      <c r="K76" s="57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</row>
    <row r="77" spans="2:78" s="53" customFormat="1" ht="15" customHeight="1" x14ac:dyDescent="0.25">
      <c r="B77" s="57"/>
      <c r="C77" s="57"/>
      <c r="D77" s="57"/>
      <c r="E77" s="57"/>
      <c r="F77" s="57"/>
      <c r="G77" s="57"/>
      <c r="H77" s="57"/>
      <c r="I77" s="58"/>
      <c r="J77" s="59"/>
      <c r="K77" s="57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</row>
    <row r="78" spans="2:78" s="53" customFormat="1" ht="15" customHeight="1" x14ac:dyDescent="0.25">
      <c r="B78" s="57"/>
      <c r="C78" s="57"/>
      <c r="D78" s="57"/>
      <c r="E78" s="57"/>
      <c r="F78" s="57"/>
      <c r="G78" s="57"/>
      <c r="H78" s="57"/>
      <c r="I78" s="58"/>
      <c r="J78" s="59"/>
      <c r="K78" s="57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</row>
    <row r="79" spans="2:78" s="53" customFormat="1" ht="30" customHeight="1" x14ac:dyDescent="0.25">
      <c r="B79" s="57"/>
      <c r="C79" s="57"/>
      <c r="D79" s="57"/>
      <c r="E79" s="57"/>
      <c r="G79" s="105"/>
      <c r="H79" s="105"/>
      <c r="I79" s="105"/>
      <c r="J79" s="105"/>
      <c r="K79" s="105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</row>
    <row r="80" spans="2:78" s="53" customFormat="1" ht="20.25" customHeight="1" x14ac:dyDescent="0.25">
      <c r="B80" s="57"/>
      <c r="C80" s="57"/>
      <c r="D80" s="57"/>
      <c r="E80" s="57"/>
      <c r="G80" s="105"/>
      <c r="H80" s="105"/>
      <c r="I80" s="105"/>
      <c r="J80" s="105"/>
      <c r="K80" s="105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6"/>
      <c r="BJ80" s="56"/>
      <c r="BK80" s="56"/>
      <c r="BL80" s="56"/>
      <c r="BM80" s="56"/>
      <c r="BN80" s="56"/>
      <c r="BO80" s="56"/>
      <c r="BP80" s="56"/>
      <c r="BQ80" s="56"/>
      <c r="BR80" s="56"/>
      <c r="BS80" s="56"/>
      <c r="BT80" s="56"/>
      <c r="BU80" s="56"/>
      <c r="BV80" s="56"/>
      <c r="BW80" s="56"/>
      <c r="BX80" s="56"/>
      <c r="BY80" s="56"/>
      <c r="BZ80" s="56"/>
    </row>
    <row r="81" spans="2:78" s="53" customFormat="1" ht="20.25" customHeight="1" x14ac:dyDescent="0.25">
      <c r="B81" s="105"/>
      <c r="C81" s="105"/>
      <c r="D81" s="105"/>
      <c r="E81" s="105"/>
      <c r="G81" s="105"/>
      <c r="H81" s="105"/>
      <c r="I81" s="105"/>
      <c r="J81" s="105"/>
      <c r="K81" s="105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</row>
    <row r="82" spans="2:78" s="53" customFormat="1" ht="20.25" customHeight="1" x14ac:dyDescent="0.25">
      <c r="B82" s="57"/>
      <c r="C82" s="57"/>
      <c r="D82" s="57"/>
      <c r="E82" s="57"/>
      <c r="G82" s="105"/>
      <c r="H82" s="105"/>
      <c r="I82" s="105"/>
      <c r="J82" s="105"/>
      <c r="K82" s="105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</row>
    <row r="83" spans="2:78" s="53" customFormat="1" ht="20.25" customHeight="1" x14ac:dyDescent="0.25">
      <c r="B83" s="57"/>
      <c r="C83" s="57"/>
      <c r="D83" s="57"/>
      <c r="E83" s="57"/>
      <c r="G83" s="105"/>
      <c r="H83" s="105"/>
      <c r="I83" s="105"/>
      <c r="J83" s="105"/>
      <c r="K83" s="105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</row>
    <row r="84" spans="2:78" s="20" customFormat="1" ht="15" customHeight="1" x14ac:dyDescent="0.25">
      <c r="B84" s="22"/>
      <c r="C84" s="22"/>
      <c r="D84" s="22"/>
      <c r="E84" s="22"/>
      <c r="F84" s="22"/>
      <c r="G84" s="22"/>
      <c r="H84" s="22"/>
      <c r="I84" s="29"/>
      <c r="J84" s="26"/>
      <c r="K84" s="22"/>
      <c r="L84" s="22"/>
    </row>
    <row r="85" spans="2:78" ht="15.75" x14ac:dyDescent="0.25">
      <c r="B85" s="19"/>
      <c r="C85" s="22"/>
      <c r="D85" s="22"/>
      <c r="E85" s="22"/>
      <c r="F85" s="22"/>
      <c r="G85" s="22"/>
      <c r="H85" s="22"/>
      <c r="I85" s="29"/>
      <c r="J85" s="26"/>
      <c r="K85" s="22"/>
      <c r="L85" s="19"/>
    </row>
    <row r="86" spans="2:78" x14ac:dyDescent="0.25">
      <c r="B86" s="19"/>
      <c r="C86" s="19"/>
      <c r="D86" s="19"/>
      <c r="E86" s="19"/>
      <c r="F86" s="19"/>
      <c r="G86" s="19"/>
      <c r="H86" s="19"/>
      <c r="I86" s="30"/>
      <c r="J86" s="27"/>
      <c r="K86" s="19"/>
      <c r="L86" s="19"/>
    </row>
    <row r="87" spans="2:78" x14ac:dyDescent="0.25">
      <c r="B87" s="19"/>
      <c r="C87" s="19"/>
      <c r="D87" s="19"/>
      <c r="E87" s="19"/>
      <c r="F87" s="19"/>
      <c r="G87" s="19"/>
      <c r="H87" s="19"/>
      <c r="I87" s="30"/>
      <c r="J87" s="27"/>
      <c r="K87" s="19"/>
      <c r="L87" s="19"/>
    </row>
    <row r="88" spans="2:78" x14ac:dyDescent="0.25">
      <c r="B88" s="19"/>
      <c r="C88" s="19"/>
      <c r="D88" s="19"/>
      <c r="E88" s="19"/>
      <c r="F88" s="19"/>
      <c r="G88" s="19"/>
      <c r="H88" s="19"/>
      <c r="I88" s="30"/>
      <c r="J88" s="27"/>
      <c r="K88" s="19"/>
      <c r="L88" s="19"/>
    </row>
    <row r="89" spans="2:78" x14ac:dyDescent="0.25">
      <c r="B89" s="19"/>
      <c r="C89" s="19"/>
      <c r="D89" s="19"/>
      <c r="E89" s="19"/>
      <c r="F89" s="19"/>
      <c r="G89" s="23"/>
      <c r="H89" s="19"/>
      <c r="I89" s="30"/>
      <c r="J89" s="27"/>
      <c r="K89" s="19"/>
      <c r="L89" s="19"/>
    </row>
    <row r="90" spans="2:78" x14ac:dyDescent="0.25">
      <c r="B90" s="19"/>
      <c r="C90" s="19"/>
      <c r="D90" s="19"/>
      <c r="E90" s="19"/>
      <c r="F90" s="19"/>
      <c r="G90" s="23"/>
      <c r="H90" s="19"/>
      <c r="I90" s="30"/>
      <c r="J90" s="27"/>
      <c r="K90" s="19"/>
      <c r="L90" s="19"/>
    </row>
    <row r="91" spans="2:78" x14ac:dyDescent="0.25">
      <c r="B91" s="19"/>
      <c r="C91" s="19"/>
      <c r="D91" s="19"/>
      <c r="E91" s="19"/>
      <c r="F91" s="19"/>
      <c r="G91" s="23"/>
      <c r="H91" s="19"/>
      <c r="I91" s="30"/>
      <c r="J91" s="27"/>
      <c r="K91" s="19"/>
      <c r="L91" s="19"/>
    </row>
    <row r="92" spans="2:78" x14ac:dyDescent="0.25">
      <c r="B92" s="19"/>
      <c r="C92" s="19"/>
      <c r="D92" s="19"/>
      <c r="E92" s="19"/>
      <c r="F92" s="19"/>
      <c r="G92" s="23"/>
      <c r="H92" s="19"/>
      <c r="I92" s="30"/>
      <c r="J92" s="27"/>
      <c r="K92" s="19"/>
      <c r="L92" s="19"/>
    </row>
    <row r="93" spans="2:78" x14ac:dyDescent="0.25">
      <c r="B93" s="19"/>
      <c r="C93" s="19"/>
      <c r="D93" s="19"/>
      <c r="E93" s="19"/>
      <c r="F93" s="19"/>
      <c r="G93" s="23"/>
      <c r="H93" s="19"/>
      <c r="I93" s="30"/>
      <c r="J93" s="27"/>
      <c r="K93" s="19"/>
      <c r="L93" s="19"/>
    </row>
    <row r="94" spans="2:78" x14ac:dyDescent="0.25">
      <c r="B94" s="19"/>
      <c r="C94" s="19"/>
      <c r="D94" s="19"/>
      <c r="E94" s="19"/>
      <c r="F94" s="19"/>
      <c r="G94" s="23"/>
      <c r="H94" s="19"/>
      <c r="I94" s="30"/>
      <c r="J94" s="27"/>
      <c r="K94" s="19"/>
      <c r="L94" s="19"/>
    </row>
    <row r="95" spans="2:78" x14ac:dyDescent="0.25">
      <c r="B95" s="19"/>
      <c r="C95" s="19"/>
      <c r="D95" s="19"/>
      <c r="E95" s="19"/>
      <c r="F95" s="19"/>
      <c r="G95" s="23"/>
      <c r="H95" s="19"/>
      <c r="I95" s="30"/>
      <c r="J95" s="27"/>
      <c r="K95" s="19"/>
      <c r="L95" s="19"/>
    </row>
    <row r="96" spans="2:78" x14ac:dyDescent="0.25">
      <c r="B96" s="19"/>
      <c r="C96" s="19"/>
      <c r="D96" s="19"/>
      <c r="E96" s="19"/>
      <c r="F96" s="19"/>
      <c r="G96" s="23"/>
      <c r="H96" s="19"/>
      <c r="I96" s="30"/>
      <c r="J96" s="27"/>
      <c r="K96" s="19"/>
      <c r="L96" s="19"/>
    </row>
    <row r="97" spans="7:10" s="19" customFormat="1" x14ac:dyDescent="0.25">
      <c r="G97" s="23"/>
      <c r="I97" s="30"/>
      <c r="J97" s="27"/>
    </row>
    <row r="98" spans="7:10" s="19" customFormat="1" x14ac:dyDescent="0.25">
      <c r="G98" s="23"/>
      <c r="I98" s="30"/>
      <c r="J98" s="27"/>
    </row>
    <row r="99" spans="7:10" s="19" customFormat="1" x14ac:dyDescent="0.25">
      <c r="G99" s="23"/>
      <c r="I99" s="30"/>
      <c r="J99" s="27"/>
    </row>
    <row r="100" spans="7:10" s="19" customFormat="1" x14ac:dyDescent="0.25">
      <c r="G100" s="23"/>
      <c r="I100" s="30"/>
      <c r="J100" s="27"/>
    </row>
    <row r="101" spans="7:10" s="19" customFormat="1" x14ac:dyDescent="0.25">
      <c r="G101" s="23"/>
      <c r="I101" s="30"/>
      <c r="J101" s="27"/>
    </row>
    <row r="102" spans="7:10" s="19" customFormat="1" x14ac:dyDescent="0.25">
      <c r="G102" s="23"/>
      <c r="I102" s="30"/>
      <c r="J102" s="27"/>
    </row>
    <row r="103" spans="7:10" s="19" customFormat="1" x14ac:dyDescent="0.25">
      <c r="G103" s="23"/>
      <c r="I103" s="30"/>
      <c r="J103" s="27"/>
    </row>
    <row r="104" spans="7:10" s="19" customFormat="1" x14ac:dyDescent="0.25">
      <c r="G104" s="23"/>
      <c r="I104" s="30"/>
      <c r="J104" s="27"/>
    </row>
    <row r="105" spans="7:10" s="19" customFormat="1" x14ac:dyDescent="0.25">
      <c r="G105" s="23"/>
      <c r="I105" s="30"/>
      <c r="J105" s="27"/>
    </row>
    <row r="106" spans="7:10" s="19" customFormat="1" x14ac:dyDescent="0.25">
      <c r="G106" s="23"/>
      <c r="I106" s="30"/>
      <c r="J106" s="27"/>
    </row>
    <row r="107" spans="7:10" s="19" customFormat="1" x14ac:dyDescent="0.25">
      <c r="G107" s="23"/>
      <c r="I107" s="30"/>
      <c r="J107" s="27"/>
    </row>
    <row r="108" spans="7:10" s="19" customFormat="1" x14ac:dyDescent="0.25">
      <c r="G108" s="23"/>
      <c r="I108" s="30"/>
      <c r="J108" s="27"/>
    </row>
    <row r="109" spans="7:10" s="19" customFormat="1" x14ac:dyDescent="0.25">
      <c r="G109" s="23"/>
      <c r="I109" s="30"/>
      <c r="J109" s="27"/>
    </row>
    <row r="110" spans="7:10" s="19" customFormat="1" x14ac:dyDescent="0.25">
      <c r="G110" s="23"/>
      <c r="I110" s="30"/>
      <c r="J110" s="27"/>
    </row>
    <row r="111" spans="7:10" s="19" customFormat="1" x14ac:dyDescent="0.25">
      <c r="G111" s="23"/>
      <c r="I111" s="30"/>
      <c r="J111" s="27"/>
    </row>
    <row r="112" spans="7:10" s="19" customFormat="1" x14ac:dyDescent="0.25">
      <c r="G112" s="23"/>
      <c r="I112" s="30"/>
      <c r="J112" s="27"/>
    </row>
    <row r="113" spans="7:10" s="19" customFormat="1" x14ac:dyDescent="0.25">
      <c r="G113" s="23"/>
      <c r="I113" s="30"/>
      <c r="J113" s="27"/>
    </row>
    <row r="114" spans="7:10" s="19" customFormat="1" x14ac:dyDescent="0.25">
      <c r="G114" s="23"/>
      <c r="I114" s="30"/>
      <c r="J114" s="27"/>
    </row>
    <row r="115" spans="7:10" s="19" customFormat="1" x14ac:dyDescent="0.25">
      <c r="G115" s="23"/>
      <c r="I115" s="30"/>
      <c r="J115" s="27"/>
    </row>
    <row r="116" spans="7:10" s="19" customFormat="1" x14ac:dyDescent="0.25">
      <c r="G116" s="23"/>
      <c r="I116" s="30"/>
      <c r="J116" s="27"/>
    </row>
    <row r="117" spans="7:10" s="19" customFormat="1" x14ac:dyDescent="0.25">
      <c r="G117" s="23"/>
      <c r="I117" s="30"/>
      <c r="J117" s="27"/>
    </row>
    <row r="118" spans="7:10" s="19" customFormat="1" x14ac:dyDescent="0.25">
      <c r="G118" s="23"/>
      <c r="I118" s="30"/>
      <c r="J118" s="27"/>
    </row>
    <row r="119" spans="7:10" s="19" customFormat="1" x14ac:dyDescent="0.25">
      <c r="G119" s="23"/>
      <c r="I119" s="30"/>
      <c r="J119" s="27"/>
    </row>
    <row r="120" spans="7:10" s="19" customFormat="1" x14ac:dyDescent="0.25">
      <c r="G120" s="23"/>
      <c r="I120" s="30"/>
      <c r="J120" s="27"/>
    </row>
    <row r="121" spans="7:10" s="19" customFormat="1" x14ac:dyDescent="0.25">
      <c r="G121" s="23"/>
      <c r="I121" s="30"/>
      <c r="J121" s="27"/>
    </row>
    <row r="122" spans="7:10" s="19" customFormat="1" x14ac:dyDescent="0.25">
      <c r="G122" s="23"/>
      <c r="I122" s="30"/>
      <c r="J122" s="27"/>
    </row>
    <row r="123" spans="7:10" s="19" customFormat="1" x14ac:dyDescent="0.25">
      <c r="G123" s="23"/>
      <c r="I123" s="30"/>
      <c r="J123" s="27"/>
    </row>
    <row r="124" spans="7:10" s="19" customFormat="1" x14ac:dyDescent="0.25">
      <c r="G124" s="23"/>
      <c r="I124" s="30"/>
      <c r="J124" s="27"/>
    </row>
    <row r="125" spans="7:10" s="19" customFormat="1" x14ac:dyDescent="0.25">
      <c r="G125" s="23"/>
      <c r="I125" s="30"/>
      <c r="J125" s="27"/>
    </row>
    <row r="126" spans="7:10" s="19" customFormat="1" x14ac:dyDescent="0.25">
      <c r="G126" s="23"/>
      <c r="I126" s="30"/>
      <c r="J126" s="27"/>
    </row>
    <row r="127" spans="7:10" s="19" customFormat="1" x14ac:dyDescent="0.25">
      <c r="G127" s="23"/>
      <c r="I127" s="30"/>
      <c r="J127" s="27"/>
    </row>
    <row r="128" spans="7:10" s="19" customFormat="1" x14ac:dyDescent="0.25">
      <c r="G128" s="23"/>
      <c r="I128" s="30"/>
      <c r="J128" s="27"/>
    </row>
    <row r="129" spans="7:10" s="19" customFormat="1" x14ac:dyDescent="0.25">
      <c r="G129" s="23"/>
      <c r="I129" s="30"/>
      <c r="J129" s="27"/>
    </row>
    <row r="130" spans="7:10" s="19" customFormat="1" x14ac:dyDescent="0.25">
      <c r="G130" s="23"/>
      <c r="I130" s="30"/>
      <c r="J130" s="27"/>
    </row>
    <row r="131" spans="7:10" s="19" customFormat="1" x14ac:dyDescent="0.25">
      <c r="G131" s="23"/>
      <c r="I131" s="30"/>
      <c r="J131" s="27"/>
    </row>
    <row r="132" spans="7:10" s="19" customFormat="1" x14ac:dyDescent="0.25">
      <c r="G132" s="23"/>
      <c r="I132" s="30"/>
      <c r="J132" s="27"/>
    </row>
    <row r="133" spans="7:10" s="19" customFormat="1" x14ac:dyDescent="0.25">
      <c r="G133" s="23"/>
      <c r="I133" s="30"/>
      <c r="J133" s="27"/>
    </row>
    <row r="134" spans="7:10" s="19" customFormat="1" x14ac:dyDescent="0.25">
      <c r="G134" s="23"/>
      <c r="I134" s="30"/>
      <c r="J134" s="27"/>
    </row>
    <row r="135" spans="7:10" s="19" customFormat="1" x14ac:dyDescent="0.25">
      <c r="G135" s="23"/>
      <c r="I135" s="30"/>
      <c r="J135" s="27"/>
    </row>
    <row r="136" spans="7:10" s="19" customFormat="1" x14ac:dyDescent="0.25">
      <c r="G136" s="23"/>
      <c r="I136" s="30"/>
      <c r="J136" s="27"/>
    </row>
    <row r="137" spans="7:10" s="19" customFormat="1" x14ac:dyDescent="0.25">
      <c r="G137" s="23"/>
      <c r="I137" s="30"/>
      <c r="J137" s="27"/>
    </row>
    <row r="138" spans="7:10" s="19" customFormat="1" x14ac:dyDescent="0.25">
      <c r="G138" s="23"/>
      <c r="I138" s="30"/>
      <c r="J138" s="27"/>
    </row>
    <row r="139" spans="7:10" s="19" customFormat="1" x14ac:dyDescent="0.25">
      <c r="G139" s="23"/>
      <c r="I139" s="30"/>
      <c r="J139" s="27"/>
    </row>
    <row r="140" spans="7:10" s="19" customFormat="1" x14ac:dyDescent="0.25">
      <c r="G140" s="23"/>
      <c r="I140" s="30"/>
      <c r="J140" s="27"/>
    </row>
    <row r="141" spans="7:10" s="19" customFormat="1" x14ac:dyDescent="0.25">
      <c r="G141" s="23"/>
      <c r="I141" s="30"/>
      <c r="J141" s="27"/>
    </row>
    <row r="142" spans="7:10" s="19" customFormat="1" x14ac:dyDescent="0.25">
      <c r="G142" s="23"/>
      <c r="I142" s="30"/>
      <c r="J142" s="27"/>
    </row>
    <row r="143" spans="7:10" s="19" customFormat="1" x14ac:dyDescent="0.25">
      <c r="G143" s="23"/>
      <c r="I143" s="30"/>
      <c r="J143" s="27"/>
    </row>
    <row r="144" spans="7:10" s="19" customFormat="1" x14ac:dyDescent="0.25">
      <c r="G144" s="23"/>
      <c r="I144" s="30"/>
      <c r="J144" s="27"/>
    </row>
    <row r="145" spans="7:10" s="19" customFormat="1" x14ac:dyDescent="0.25">
      <c r="G145" s="23"/>
      <c r="I145" s="30"/>
      <c r="J145" s="27"/>
    </row>
    <row r="146" spans="7:10" s="19" customFormat="1" x14ac:dyDescent="0.25">
      <c r="G146" s="23"/>
      <c r="I146" s="30"/>
      <c r="J146" s="27"/>
    </row>
    <row r="147" spans="7:10" s="19" customFormat="1" x14ac:dyDescent="0.25">
      <c r="G147" s="23"/>
      <c r="I147" s="30"/>
      <c r="J147" s="27"/>
    </row>
    <row r="148" spans="7:10" s="19" customFormat="1" x14ac:dyDescent="0.25">
      <c r="G148" s="23"/>
      <c r="I148" s="30"/>
      <c r="J148" s="27"/>
    </row>
    <row r="149" spans="7:10" s="19" customFormat="1" x14ac:dyDescent="0.25">
      <c r="G149" s="23"/>
      <c r="I149" s="30"/>
      <c r="J149" s="27"/>
    </row>
    <row r="150" spans="7:10" s="19" customFormat="1" x14ac:dyDescent="0.25">
      <c r="G150" s="23"/>
      <c r="I150" s="30"/>
      <c r="J150" s="27"/>
    </row>
    <row r="151" spans="7:10" s="19" customFormat="1" x14ac:dyDescent="0.25">
      <c r="G151" s="23"/>
      <c r="I151" s="30"/>
      <c r="J151" s="27"/>
    </row>
    <row r="152" spans="7:10" s="19" customFormat="1" x14ac:dyDescent="0.25">
      <c r="G152" s="23"/>
      <c r="I152" s="30"/>
      <c r="J152" s="27"/>
    </row>
    <row r="153" spans="7:10" s="19" customFormat="1" x14ac:dyDescent="0.25">
      <c r="G153" s="23"/>
      <c r="I153" s="30"/>
      <c r="J153" s="27"/>
    </row>
    <row r="154" spans="7:10" s="19" customFormat="1" x14ac:dyDescent="0.25">
      <c r="G154" s="23"/>
      <c r="I154" s="30"/>
      <c r="J154" s="27"/>
    </row>
    <row r="155" spans="7:10" s="19" customFormat="1" x14ac:dyDescent="0.25">
      <c r="G155" s="23"/>
      <c r="I155" s="30"/>
      <c r="J155" s="27"/>
    </row>
    <row r="156" spans="7:10" s="19" customFormat="1" x14ac:dyDescent="0.25">
      <c r="G156" s="23"/>
      <c r="I156" s="30"/>
      <c r="J156" s="27"/>
    </row>
    <row r="157" spans="7:10" s="19" customFormat="1" x14ac:dyDescent="0.25">
      <c r="G157" s="23"/>
      <c r="I157" s="30"/>
      <c r="J157" s="27"/>
    </row>
    <row r="158" spans="7:10" s="19" customFormat="1" x14ac:dyDescent="0.25">
      <c r="G158" s="23"/>
      <c r="I158" s="30"/>
      <c r="J158" s="27"/>
    </row>
    <row r="159" spans="7:10" s="19" customFormat="1" x14ac:dyDescent="0.25">
      <c r="G159" s="23"/>
      <c r="I159" s="30"/>
      <c r="J159" s="27"/>
    </row>
    <row r="160" spans="7:10" s="19" customFormat="1" x14ac:dyDescent="0.25">
      <c r="G160" s="23"/>
      <c r="I160" s="30"/>
      <c r="J160" s="27"/>
    </row>
    <row r="161" spans="7:10" s="19" customFormat="1" x14ac:dyDescent="0.25">
      <c r="G161" s="23"/>
      <c r="I161" s="30"/>
      <c r="J161" s="27"/>
    </row>
    <row r="162" spans="7:10" s="19" customFormat="1" x14ac:dyDescent="0.25">
      <c r="G162" s="23"/>
      <c r="I162" s="30"/>
      <c r="J162" s="27"/>
    </row>
    <row r="163" spans="7:10" s="19" customFormat="1" x14ac:dyDescent="0.25">
      <c r="G163" s="23"/>
      <c r="I163" s="30"/>
      <c r="J163" s="27"/>
    </row>
    <row r="164" spans="7:10" s="19" customFormat="1" x14ac:dyDescent="0.25">
      <c r="G164" s="23"/>
      <c r="I164" s="30"/>
      <c r="J164" s="27"/>
    </row>
    <row r="165" spans="7:10" s="19" customFormat="1" x14ac:dyDescent="0.25">
      <c r="G165" s="23"/>
      <c r="I165" s="30"/>
      <c r="J165" s="27"/>
    </row>
    <row r="166" spans="7:10" s="19" customFormat="1" x14ac:dyDescent="0.25">
      <c r="G166" s="23"/>
      <c r="I166" s="30"/>
      <c r="J166" s="27"/>
    </row>
    <row r="167" spans="7:10" s="19" customFormat="1" x14ac:dyDescent="0.25">
      <c r="G167" s="23"/>
      <c r="I167" s="30"/>
      <c r="J167" s="27"/>
    </row>
    <row r="168" spans="7:10" s="19" customFormat="1" x14ac:dyDescent="0.25">
      <c r="G168" s="23"/>
      <c r="I168" s="30"/>
      <c r="J168" s="27"/>
    </row>
    <row r="169" spans="7:10" s="19" customFormat="1" x14ac:dyDescent="0.25">
      <c r="G169" s="23"/>
      <c r="I169" s="30"/>
      <c r="J169" s="27"/>
    </row>
    <row r="170" spans="7:10" s="19" customFormat="1" x14ac:dyDescent="0.25">
      <c r="G170" s="23"/>
      <c r="I170" s="30"/>
      <c r="J170" s="27"/>
    </row>
    <row r="171" spans="7:10" s="19" customFormat="1" x14ac:dyDescent="0.25">
      <c r="G171" s="23"/>
      <c r="I171" s="30"/>
      <c r="J171" s="27"/>
    </row>
    <row r="172" spans="7:10" s="19" customFormat="1" x14ac:dyDescent="0.25">
      <c r="G172" s="23"/>
      <c r="I172" s="30"/>
      <c r="J172" s="27"/>
    </row>
    <row r="173" spans="7:10" s="19" customFormat="1" x14ac:dyDescent="0.25">
      <c r="G173" s="23"/>
      <c r="I173" s="30"/>
      <c r="J173" s="27"/>
    </row>
    <row r="174" spans="7:10" s="19" customFormat="1" x14ac:dyDescent="0.25">
      <c r="G174" s="23"/>
      <c r="I174" s="30"/>
      <c r="J174" s="27"/>
    </row>
    <row r="175" spans="7:10" s="19" customFormat="1" x14ac:dyDescent="0.25">
      <c r="G175" s="23"/>
      <c r="I175" s="30"/>
      <c r="J175" s="27"/>
    </row>
    <row r="176" spans="7:10" s="19" customFormat="1" x14ac:dyDescent="0.25">
      <c r="G176" s="23"/>
      <c r="I176" s="30"/>
      <c r="J176" s="27"/>
    </row>
    <row r="177" spans="7:10" s="19" customFormat="1" x14ac:dyDescent="0.25">
      <c r="G177" s="23"/>
      <c r="I177" s="30"/>
      <c r="J177" s="27"/>
    </row>
    <row r="178" spans="7:10" s="19" customFormat="1" x14ac:dyDescent="0.25">
      <c r="G178" s="23"/>
      <c r="I178" s="30"/>
      <c r="J178" s="27"/>
    </row>
    <row r="179" spans="7:10" s="19" customFormat="1" x14ac:dyDescent="0.25">
      <c r="G179" s="23"/>
      <c r="I179" s="30"/>
      <c r="J179" s="27"/>
    </row>
    <row r="180" spans="7:10" s="19" customFormat="1" x14ac:dyDescent="0.25">
      <c r="G180" s="23"/>
      <c r="I180" s="30"/>
      <c r="J180" s="27"/>
    </row>
    <row r="181" spans="7:10" s="19" customFormat="1" x14ac:dyDescent="0.25">
      <c r="G181" s="23"/>
      <c r="I181" s="30"/>
      <c r="J181" s="27"/>
    </row>
    <row r="182" spans="7:10" s="19" customFormat="1" x14ac:dyDescent="0.25">
      <c r="G182" s="23"/>
      <c r="I182" s="30"/>
      <c r="J182" s="27"/>
    </row>
    <row r="183" spans="7:10" s="19" customFormat="1" x14ac:dyDescent="0.25">
      <c r="G183" s="23"/>
      <c r="I183" s="30"/>
      <c r="J183" s="27"/>
    </row>
    <row r="184" spans="7:10" s="19" customFormat="1" x14ac:dyDescent="0.25">
      <c r="G184" s="23"/>
      <c r="I184" s="30"/>
      <c r="J184" s="27"/>
    </row>
    <row r="185" spans="7:10" s="19" customFormat="1" x14ac:dyDescent="0.25">
      <c r="G185" s="23"/>
      <c r="I185" s="30"/>
      <c r="J185" s="27"/>
    </row>
    <row r="186" spans="7:10" s="19" customFormat="1" x14ac:dyDescent="0.25">
      <c r="G186" s="23"/>
      <c r="I186" s="30"/>
      <c r="J186" s="27"/>
    </row>
    <row r="187" spans="7:10" s="19" customFormat="1" x14ac:dyDescent="0.25">
      <c r="G187" s="23"/>
      <c r="I187" s="30"/>
      <c r="J187" s="27"/>
    </row>
    <row r="188" spans="7:10" s="19" customFormat="1" x14ac:dyDescent="0.25">
      <c r="G188" s="23"/>
      <c r="I188" s="30"/>
      <c r="J188" s="27"/>
    </row>
    <row r="189" spans="7:10" s="19" customFormat="1" x14ac:dyDescent="0.25">
      <c r="G189" s="23"/>
      <c r="I189" s="30"/>
      <c r="J189" s="27"/>
    </row>
    <row r="190" spans="7:10" s="19" customFormat="1" x14ac:dyDescent="0.25">
      <c r="G190" s="23"/>
      <c r="I190" s="30"/>
      <c r="J190" s="27"/>
    </row>
    <row r="191" spans="7:10" s="19" customFormat="1" x14ac:dyDescent="0.25">
      <c r="G191" s="23"/>
      <c r="I191" s="30"/>
      <c r="J191" s="27"/>
    </row>
    <row r="192" spans="7:10" s="19" customFormat="1" x14ac:dyDescent="0.25">
      <c r="G192" s="23"/>
      <c r="I192" s="30"/>
      <c r="J192" s="27"/>
    </row>
    <row r="193" spans="7:10" s="19" customFormat="1" x14ac:dyDescent="0.25">
      <c r="G193" s="23"/>
      <c r="I193" s="30"/>
      <c r="J193" s="27"/>
    </row>
    <row r="194" spans="7:10" s="19" customFormat="1" x14ac:dyDescent="0.25">
      <c r="G194" s="23"/>
      <c r="I194" s="30"/>
      <c r="J194" s="27"/>
    </row>
    <row r="195" spans="7:10" s="19" customFormat="1" x14ac:dyDescent="0.25">
      <c r="G195" s="23"/>
      <c r="I195" s="30"/>
      <c r="J195" s="27"/>
    </row>
    <row r="196" spans="7:10" s="19" customFormat="1" x14ac:dyDescent="0.25">
      <c r="G196" s="23"/>
      <c r="I196" s="30"/>
      <c r="J196" s="27"/>
    </row>
    <row r="197" spans="7:10" s="19" customFormat="1" x14ac:dyDescent="0.25">
      <c r="G197" s="23"/>
      <c r="I197" s="30"/>
      <c r="J197" s="27"/>
    </row>
    <row r="198" spans="7:10" s="19" customFormat="1" x14ac:dyDescent="0.25">
      <c r="G198" s="23"/>
      <c r="I198" s="30"/>
      <c r="J198" s="27"/>
    </row>
    <row r="199" spans="7:10" s="19" customFormat="1" x14ac:dyDescent="0.25">
      <c r="G199" s="23"/>
      <c r="I199" s="30"/>
      <c r="J199" s="27"/>
    </row>
    <row r="200" spans="7:10" s="19" customFormat="1" x14ac:dyDescent="0.25">
      <c r="G200" s="23"/>
      <c r="I200" s="30"/>
      <c r="J200" s="27"/>
    </row>
    <row r="201" spans="7:10" s="19" customFormat="1" x14ac:dyDescent="0.25">
      <c r="G201" s="23"/>
      <c r="I201" s="30"/>
      <c r="J201" s="27"/>
    </row>
    <row r="202" spans="7:10" s="19" customFormat="1" x14ac:dyDescent="0.25">
      <c r="G202" s="23"/>
      <c r="I202" s="30"/>
      <c r="J202" s="27"/>
    </row>
    <row r="203" spans="7:10" s="19" customFormat="1" x14ac:dyDescent="0.25">
      <c r="G203" s="23"/>
      <c r="I203" s="30"/>
      <c r="J203" s="27"/>
    </row>
    <row r="204" spans="7:10" s="19" customFormat="1" x14ac:dyDescent="0.25">
      <c r="G204" s="23"/>
      <c r="I204" s="30"/>
      <c r="J204" s="27"/>
    </row>
    <row r="205" spans="7:10" s="19" customFormat="1" x14ac:dyDescent="0.25">
      <c r="G205" s="23"/>
      <c r="I205" s="30"/>
      <c r="J205" s="27"/>
    </row>
    <row r="206" spans="7:10" s="19" customFormat="1" x14ac:dyDescent="0.25">
      <c r="G206" s="23"/>
      <c r="I206" s="30"/>
      <c r="J206" s="27"/>
    </row>
    <row r="207" spans="7:10" s="19" customFormat="1" x14ac:dyDescent="0.25">
      <c r="G207" s="23"/>
      <c r="I207" s="30"/>
      <c r="J207" s="27"/>
    </row>
    <row r="208" spans="7:10" s="19" customFormat="1" x14ac:dyDescent="0.25">
      <c r="G208" s="23"/>
      <c r="I208" s="30"/>
      <c r="J208" s="27"/>
    </row>
    <row r="209" spans="7:10" s="19" customFormat="1" x14ac:dyDescent="0.25">
      <c r="G209" s="23"/>
      <c r="I209" s="30"/>
      <c r="J209" s="27"/>
    </row>
    <row r="210" spans="7:10" s="19" customFormat="1" x14ac:dyDescent="0.25">
      <c r="G210" s="23"/>
      <c r="I210" s="30"/>
      <c r="J210" s="27"/>
    </row>
    <row r="211" spans="7:10" s="19" customFormat="1" x14ac:dyDescent="0.25">
      <c r="G211" s="23"/>
      <c r="I211" s="30"/>
      <c r="J211" s="27"/>
    </row>
    <row r="212" spans="7:10" s="19" customFormat="1" x14ac:dyDescent="0.25">
      <c r="G212" s="23"/>
      <c r="I212" s="30"/>
      <c r="J212" s="27"/>
    </row>
    <row r="213" spans="7:10" s="19" customFormat="1" x14ac:dyDescent="0.25">
      <c r="G213" s="23"/>
      <c r="I213" s="30"/>
      <c r="J213" s="27"/>
    </row>
    <row r="214" spans="7:10" s="19" customFormat="1" x14ac:dyDescent="0.25">
      <c r="G214" s="23"/>
      <c r="I214" s="30"/>
      <c r="J214" s="27"/>
    </row>
    <row r="215" spans="7:10" s="19" customFormat="1" x14ac:dyDescent="0.25">
      <c r="G215" s="23"/>
      <c r="I215" s="30"/>
      <c r="J215" s="27"/>
    </row>
    <row r="216" spans="7:10" s="19" customFormat="1" x14ac:dyDescent="0.25">
      <c r="G216" s="23"/>
      <c r="I216" s="30"/>
      <c r="J216" s="27"/>
    </row>
    <row r="217" spans="7:10" s="19" customFormat="1" x14ac:dyDescent="0.25">
      <c r="G217" s="23"/>
      <c r="I217" s="30"/>
      <c r="J217" s="27"/>
    </row>
    <row r="218" spans="7:10" s="19" customFormat="1" x14ac:dyDescent="0.25">
      <c r="G218" s="23"/>
      <c r="I218" s="30"/>
      <c r="J218" s="27"/>
    </row>
    <row r="219" spans="7:10" s="19" customFormat="1" x14ac:dyDescent="0.25">
      <c r="G219" s="23"/>
      <c r="I219" s="30"/>
      <c r="J219" s="27"/>
    </row>
    <row r="220" spans="7:10" s="19" customFormat="1" x14ac:dyDescent="0.25">
      <c r="G220" s="23"/>
      <c r="I220" s="30"/>
      <c r="J220" s="27"/>
    </row>
    <row r="221" spans="7:10" s="19" customFormat="1" x14ac:dyDescent="0.25">
      <c r="G221" s="23"/>
      <c r="I221" s="30"/>
      <c r="J221" s="27"/>
    </row>
    <row r="222" spans="7:10" s="19" customFormat="1" x14ac:dyDescent="0.25">
      <c r="G222" s="23"/>
      <c r="I222" s="30"/>
      <c r="J222" s="27"/>
    </row>
    <row r="223" spans="7:10" s="19" customFormat="1" x14ac:dyDescent="0.25">
      <c r="G223" s="23"/>
      <c r="I223" s="30"/>
      <c r="J223" s="27"/>
    </row>
    <row r="224" spans="7:10" s="19" customFormat="1" x14ac:dyDescent="0.25">
      <c r="G224" s="23"/>
      <c r="I224" s="30"/>
      <c r="J224" s="27"/>
    </row>
    <row r="225" spans="7:10" s="19" customFormat="1" x14ac:dyDescent="0.25">
      <c r="G225" s="23"/>
      <c r="I225" s="30"/>
      <c r="J225" s="27"/>
    </row>
    <row r="226" spans="7:10" s="19" customFormat="1" x14ac:dyDescent="0.25">
      <c r="G226" s="23"/>
      <c r="I226" s="30"/>
      <c r="J226" s="27"/>
    </row>
    <row r="227" spans="7:10" s="19" customFormat="1" x14ac:dyDescent="0.25">
      <c r="G227" s="23"/>
      <c r="I227" s="30"/>
      <c r="J227" s="27"/>
    </row>
    <row r="228" spans="7:10" s="19" customFormat="1" x14ac:dyDescent="0.25">
      <c r="G228" s="23"/>
      <c r="I228" s="30"/>
      <c r="J228" s="27"/>
    </row>
    <row r="229" spans="7:10" s="19" customFormat="1" x14ac:dyDescent="0.25">
      <c r="G229" s="23"/>
      <c r="I229" s="30"/>
      <c r="J229" s="27"/>
    </row>
    <row r="230" spans="7:10" s="19" customFormat="1" x14ac:dyDescent="0.25">
      <c r="G230" s="23"/>
      <c r="I230" s="30"/>
      <c r="J230" s="27"/>
    </row>
    <row r="231" spans="7:10" s="19" customFormat="1" x14ac:dyDescent="0.25">
      <c r="G231" s="23"/>
      <c r="I231" s="30"/>
      <c r="J231" s="27"/>
    </row>
    <row r="232" spans="7:10" s="19" customFormat="1" x14ac:dyDescent="0.25">
      <c r="G232" s="23"/>
      <c r="I232" s="30"/>
      <c r="J232" s="27"/>
    </row>
    <row r="233" spans="7:10" s="19" customFormat="1" x14ac:dyDescent="0.25">
      <c r="G233" s="23"/>
      <c r="I233" s="30"/>
      <c r="J233" s="27"/>
    </row>
    <row r="234" spans="7:10" s="19" customFormat="1" x14ac:dyDescent="0.25">
      <c r="G234" s="23"/>
      <c r="I234" s="30"/>
      <c r="J234" s="27"/>
    </row>
    <row r="235" spans="7:10" s="19" customFormat="1" x14ac:dyDescent="0.25">
      <c r="G235" s="23"/>
      <c r="I235" s="30"/>
      <c r="J235" s="27"/>
    </row>
    <row r="236" spans="7:10" s="19" customFormat="1" x14ac:dyDescent="0.25">
      <c r="G236" s="23"/>
      <c r="I236" s="30"/>
      <c r="J236" s="27"/>
    </row>
    <row r="237" spans="7:10" s="19" customFormat="1" x14ac:dyDescent="0.25">
      <c r="G237" s="23"/>
      <c r="I237" s="30"/>
      <c r="J237" s="27"/>
    </row>
    <row r="238" spans="7:10" s="19" customFormat="1" x14ac:dyDescent="0.25">
      <c r="G238" s="23"/>
      <c r="I238" s="30"/>
      <c r="J238" s="27"/>
    </row>
    <row r="239" spans="7:10" s="19" customFormat="1" x14ac:dyDescent="0.25">
      <c r="G239" s="23"/>
      <c r="I239" s="30"/>
      <c r="J239" s="27"/>
    </row>
    <row r="240" spans="7:10" s="19" customFormat="1" x14ac:dyDescent="0.25">
      <c r="G240" s="23"/>
      <c r="I240" s="30"/>
      <c r="J240" s="27"/>
    </row>
    <row r="241" spans="7:10" s="19" customFormat="1" x14ac:dyDescent="0.25">
      <c r="G241" s="23"/>
      <c r="I241" s="30"/>
      <c r="J241" s="27"/>
    </row>
    <row r="242" spans="7:10" s="19" customFormat="1" x14ac:dyDescent="0.25">
      <c r="G242" s="23"/>
      <c r="I242" s="30"/>
      <c r="J242" s="27"/>
    </row>
    <row r="243" spans="7:10" s="19" customFormat="1" x14ac:dyDescent="0.25">
      <c r="G243" s="23"/>
      <c r="I243" s="30"/>
      <c r="J243" s="27"/>
    </row>
    <row r="244" spans="7:10" s="19" customFormat="1" x14ac:dyDescent="0.25">
      <c r="G244" s="23"/>
      <c r="I244" s="30"/>
      <c r="J244" s="27"/>
    </row>
    <row r="245" spans="7:10" s="19" customFormat="1" x14ac:dyDescent="0.25">
      <c r="G245" s="23"/>
      <c r="I245" s="30"/>
      <c r="J245" s="27"/>
    </row>
    <row r="246" spans="7:10" s="19" customFormat="1" x14ac:dyDescent="0.25">
      <c r="G246" s="23"/>
      <c r="I246" s="30"/>
      <c r="J246" s="27"/>
    </row>
    <row r="247" spans="7:10" s="19" customFormat="1" x14ac:dyDescent="0.25">
      <c r="G247" s="23"/>
      <c r="I247" s="30"/>
      <c r="J247" s="27"/>
    </row>
    <row r="248" spans="7:10" s="19" customFormat="1" x14ac:dyDescent="0.25">
      <c r="G248" s="23"/>
      <c r="I248" s="30"/>
      <c r="J248" s="27"/>
    </row>
    <row r="249" spans="7:10" s="19" customFormat="1" x14ac:dyDescent="0.25">
      <c r="G249" s="23"/>
      <c r="I249" s="30"/>
      <c r="J249" s="27"/>
    </row>
    <row r="250" spans="7:10" s="19" customFormat="1" x14ac:dyDescent="0.25">
      <c r="G250" s="23"/>
      <c r="I250" s="30"/>
      <c r="J250" s="27"/>
    </row>
    <row r="251" spans="7:10" s="19" customFormat="1" x14ac:dyDescent="0.25">
      <c r="G251" s="23"/>
      <c r="I251" s="30"/>
      <c r="J251" s="27"/>
    </row>
    <row r="252" spans="7:10" s="19" customFormat="1" x14ac:dyDescent="0.25">
      <c r="G252" s="23"/>
      <c r="I252" s="30"/>
      <c r="J252" s="27"/>
    </row>
    <row r="253" spans="7:10" s="19" customFormat="1" x14ac:dyDescent="0.25">
      <c r="G253" s="23"/>
      <c r="I253" s="30"/>
      <c r="J253" s="27"/>
    </row>
    <row r="254" spans="7:10" s="19" customFormat="1" x14ac:dyDescent="0.25">
      <c r="G254" s="23"/>
      <c r="I254" s="30"/>
      <c r="J254" s="27"/>
    </row>
    <row r="255" spans="7:10" s="19" customFormat="1" x14ac:dyDescent="0.25">
      <c r="G255" s="23"/>
      <c r="I255" s="30"/>
      <c r="J255" s="27"/>
    </row>
    <row r="256" spans="7:10" s="19" customFormat="1" x14ac:dyDescent="0.25">
      <c r="G256" s="23"/>
      <c r="I256" s="30"/>
      <c r="J256" s="27"/>
    </row>
    <row r="257" spans="7:10" s="19" customFormat="1" x14ac:dyDescent="0.25">
      <c r="G257" s="23"/>
      <c r="I257" s="30"/>
      <c r="J257" s="27"/>
    </row>
    <row r="258" spans="7:10" s="19" customFormat="1" x14ac:dyDescent="0.25">
      <c r="G258" s="23"/>
      <c r="I258" s="30"/>
      <c r="J258" s="27"/>
    </row>
    <row r="259" spans="7:10" s="19" customFormat="1" x14ac:dyDescent="0.25">
      <c r="G259" s="23"/>
      <c r="I259" s="30"/>
      <c r="J259" s="27"/>
    </row>
    <row r="260" spans="7:10" s="19" customFormat="1" x14ac:dyDescent="0.25">
      <c r="G260" s="23"/>
      <c r="I260" s="30"/>
      <c r="J260" s="27"/>
    </row>
    <row r="261" spans="7:10" s="19" customFormat="1" x14ac:dyDescent="0.25">
      <c r="G261" s="23"/>
      <c r="I261" s="30"/>
      <c r="J261" s="27"/>
    </row>
    <row r="262" spans="7:10" s="19" customFormat="1" x14ac:dyDescent="0.25">
      <c r="G262" s="23"/>
      <c r="I262" s="30"/>
      <c r="J262" s="27"/>
    </row>
    <row r="263" spans="7:10" s="19" customFormat="1" x14ac:dyDescent="0.25">
      <c r="G263" s="23"/>
      <c r="I263" s="30"/>
      <c r="J263" s="27"/>
    </row>
    <row r="264" spans="7:10" s="19" customFormat="1" x14ac:dyDescent="0.25">
      <c r="G264" s="23"/>
      <c r="I264" s="30"/>
      <c r="J264" s="27"/>
    </row>
    <row r="265" spans="7:10" s="19" customFormat="1" x14ac:dyDescent="0.25">
      <c r="G265" s="23"/>
      <c r="I265" s="30"/>
      <c r="J265" s="27"/>
    </row>
    <row r="266" spans="7:10" s="19" customFormat="1" x14ac:dyDescent="0.25">
      <c r="G266" s="23"/>
      <c r="I266" s="30"/>
      <c r="J266" s="27"/>
    </row>
    <row r="267" spans="7:10" s="19" customFormat="1" x14ac:dyDescent="0.25">
      <c r="G267" s="23"/>
      <c r="I267" s="30"/>
      <c r="J267" s="27"/>
    </row>
    <row r="268" spans="7:10" s="19" customFormat="1" x14ac:dyDescent="0.25">
      <c r="G268" s="23"/>
      <c r="I268" s="30"/>
      <c r="J268" s="27"/>
    </row>
    <row r="269" spans="7:10" s="19" customFormat="1" x14ac:dyDescent="0.25">
      <c r="G269" s="23"/>
      <c r="I269" s="30"/>
      <c r="J269" s="27"/>
    </row>
    <row r="270" spans="7:10" s="19" customFormat="1" x14ac:dyDescent="0.25">
      <c r="G270" s="23"/>
      <c r="I270" s="30"/>
      <c r="J270" s="27"/>
    </row>
    <row r="271" spans="7:10" s="19" customFormat="1" x14ac:dyDescent="0.25">
      <c r="G271" s="23"/>
      <c r="I271" s="30"/>
      <c r="J271" s="27"/>
    </row>
    <row r="272" spans="7:10" s="19" customFormat="1" x14ac:dyDescent="0.25">
      <c r="G272" s="23"/>
      <c r="I272" s="30"/>
      <c r="J272" s="27"/>
    </row>
    <row r="273" spans="7:10" s="19" customFormat="1" x14ac:dyDescent="0.25">
      <c r="G273" s="23"/>
      <c r="I273" s="30"/>
      <c r="J273" s="27"/>
    </row>
    <row r="274" spans="7:10" s="19" customFormat="1" x14ac:dyDescent="0.25">
      <c r="G274" s="23"/>
      <c r="I274" s="30"/>
      <c r="J274" s="27"/>
    </row>
    <row r="275" spans="7:10" s="19" customFormat="1" x14ac:dyDescent="0.25">
      <c r="G275" s="23"/>
      <c r="I275" s="30"/>
      <c r="J275" s="27"/>
    </row>
    <row r="276" spans="7:10" s="19" customFormat="1" x14ac:dyDescent="0.25">
      <c r="G276" s="23"/>
      <c r="I276" s="30"/>
      <c r="J276" s="27"/>
    </row>
    <row r="277" spans="7:10" s="19" customFormat="1" x14ac:dyDescent="0.25">
      <c r="G277" s="23"/>
      <c r="I277" s="30"/>
      <c r="J277" s="27"/>
    </row>
    <row r="278" spans="7:10" s="19" customFormat="1" x14ac:dyDescent="0.25">
      <c r="G278" s="23"/>
      <c r="I278" s="30"/>
      <c r="J278" s="27"/>
    </row>
    <row r="279" spans="7:10" s="19" customFormat="1" x14ac:dyDescent="0.25">
      <c r="G279" s="23"/>
      <c r="I279" s="30"/>
      <c r="J279" s="27"/>
    </row>
    <row r="280" spans="7:10" s="19" customFormat="1" x14ac:dyDescent="0.25">
      <c r="G280" s="23"/>
      <c r="I280" s="30"/>
      <c r="J280" s="27"/>
    </row>
    <row r="281" spans="7:10" s="19" customFormat="1" x14ac:dyDescent="0.25">
      <c r="G281" s="23"/>
      <c r="I281" s="30"/>
      <c r="J281" s="27"/>
    </row>
    <row r="282" spans="7:10" s="19" customFormat="1" x14ac:dyDescent="0.25">
      <c r="G282" s="23"/>
      <c r="I282" s="30"/>
      <c r="J282" s="27"/>
    </row>
    <row r="283" spans="7:10" s="19" customFormat="1" x14ac:dyDescent="0.25">
      <c r="G283" s="23"/>
      <c r="I283" s="30"/>
      <c r="J283" s="27"/>
    </row>
    <row r="284" spans="7:10" s="19" customFormat="1" x14ac:dyDescent="0.25">
      <c r="G284" s="23"/>
      <c r="I284" s="30"/>
      <c r="J284" s="27"/>
    </row>
    <row r="285" spans="7:10" s="19" customFormat="1" x14ac:dyDescent="0.25">
      <c r="G285" s="23"/>
      <c r="I285" s="30"/>
      <c r="J285" s="27"/>
    </row>
    <row r="286" spans="7:10" s="19" customFormat="1" x14ac:dyDescent="0.25">
      <c r="G286" s="23"/>
      <c r="I286" s="30"/>
      <c r="J286" s="27"/>
    </row>
    <row r="287" spans="7:10" s="19" customFormat="1" x14ac:dyDescent="0.25">
      <c r="G287" s="23"/>
      <c r="I287" s="30"/>
      <c r="J287" s="27"/>
    </row>
    <row r="288" spans="7:10" s="19" customFormat="1" x14ac:dyDescent="0.25">
      <c r="G288" s="23"/>
      <c r="I288" s="30"/>
      <c r="J288" s="27"/>
    </row>
    <row r="289" spans="7:10" s="19" customFormat="1" x14ac:dyDescent="0.25">
      <c r="G289" s="23"/>
      <c r="I289" s="30"/>
      <c r="J289" s="27"/>
    </row>
    <row r="290" spans="7:10" s="19" customFormat="1" x14ac:dyDescent="0.25">
      <c r="G290" s="23"/>
      <c r="I290" s="30"/>
      <c r="J290" s="27"/>
    </row>
    <row r="291" spans="7:10" s="19" customFormat="1" x14ac:dyDescent="0.25">
      <c r="G291" s="23"/>
      <c r="I291" s="30"/>
      <c r="J291" s="27"/>
    </row>
    <row r="292" spans="7:10" s="19" customFormat="1" x14ac:dyDescent="0.25">
      <c r="G292" s="23"/>
      <c r="I292" s="30"/>
      <c r="J292" s="27"/>
    </row>
    <row r="293" spans="7:10" s="19" customFormat="1" x14ac:dyDescent="0.25">
      <c r="G293" s="23"/>
      <c r="I293" s="30"/>
      <c r="J293" s="27"/>
    </row>
    <row r="294" spans="7:10" s="19" customFormat="1" x14ac:dyDescent="0.25">
      <c r="G294" s="23"/>
      <c r="I294" s="30"/>
      <c r="J294" s="27"/>
    </row>
    <row r="295" spans="7:10" s="19" customFormat="1" x14ac:dyDescent="0.25">
      <c r="G295" s="23"/>
      <c r="I295" s="30"/>
      <c r="J295" s="27"/>
    </row>
    <row r="296" spans="7:10" s="19" customFormat="1" x14ac:dyDescent="0.25">
      <c r="G296" s="23"/>
      <c r="I296" s="30"/>
      <c r="J296" s="27"/>
    </row>
    <row r="297" spans="7:10" s="19" customFormat="1" x14ac:dyDescent="0.25">
      <c r="G297" s="23"/>
      <c r="I297" s="30"/>
      <c r="J297" s="27"/>
    </row>
    <row r="298" spans="7:10" s="19" customFormat="1" x14ac:dyDescent="0.25">
      <c r="G298" s="23"/>
      <c r="I298" s="30"/>
      <c r="J298" s="27"/>
    </row>
    <row r="299" spans="7:10" s="19" customFormat="1" x14ac:dyDescent="0.25">
      <c r="G299" s="23"/>
      <c r="I299" s="30"/>
      <c r="J299" s="27"/>
    </row>
    <row r="300" spans="7:10" s="19" customFormat="1" x14ac:dyDescent="0.25">
      <c r="G300" s="23"/>
      <c r="I300" s="30"/>
      <c r="J300" s="27"/>
    </row>
    <row r="301" spans="7:10" s="19" customFormat="1" x14ac:dyDescent="0.25">
      <c r="G301" s="23"/>
      <c r="I301" s="30"/>
      <c r="J301" s="27"/>
    </row>
    <row r="302" spans="7:10" s="19" customFormat="1" x14ac:dyDescent="0.25">
      <c r="G302" s="23"/>
      <c r="I302" s="30"/>
      <c r="J302" s="27"/>
    </row>
    <row r="303" spans="7:10" s="19" customFormat="1" x14ac:dyDescent="0.25">
      <c r="G303" s="23"/>
      <c r="I303" s="30"/>
      <c r="J303" s="27"/>
    </row>
    <row r="304" spans="7:10" s="19" customFormat="1" x14ac:dyDescent="0.25">
      <c r="G304" s="23"/>
      <c r="I304" s="30"/>
      <c r="J304" s="27"/>
    </row>
    <row r="305" spans="7:10" s="19" customFormat="1" x14ac:dyDescent="0.25">
      <c r="G305" s="23"/>
      <c r="I305" s="30"/>
      <c r="J305" s="27"/>
    </row>
    <row r="306" spans="7:10" s="19" customFormat="1" x14ac:dyDescent="0.25">
      <c r="G306" s="23"/>
      <c r="I306" s="30"/>
      <c r="J306" s="27"/>
    </row>
    <row r="307" spans="7:10" s="19" customFormat="1" x14ac:dyDescent="0.25">
      <c r="G307" s="23"/>
      <c r="I307" s="30"/>
      <c r="J307" s="27"/>
    </row>
    <row r="308" spans="7:10" s="19" customFormat="1" x14ac:dyDescent="0.25">
      <c r="G308" s="23"/>
      <c r="I308" s="30"/>
      <c r="J308" s="27"/>
    </row>
    <row r="309" spans="7:10" s="19" customFormat="1" x14ac:dyDescent="0.25">
      <c r="G309" s="23"/>
      <c r="I309" s="30"/>
      <c r="J309" s="27"/>
    </row>
    <row r="310" spans="7:10" s="19" customFormat="1" x14ac:dyDescent="0.25">
      <c r="G310" s="23"/>
      <c r="I310" s="30"/>
      <c r="J310" s="27"/>
    </row>
    <row r="311" spans="7:10" s="19" customFormat="1" x14ac:dyDescent="0.25">
      <c r="G311" s="23"/>
      <c r="I311" s="30"/>
      <c r="J311" s="27"/>
    </row>
    <row r="312" spans="7:10" s="19" customFormat="1" x14ac:dyDescent="0.25">
      <c r="G312" s="23"/>
      <c r="I312" s="30"/>
      <c r="J312" s="27"/>
    </row>
    <row r="313" spans="7:10" s="19" customFormat="1" x14ac:dyDescent="0.25">
      <c r="G313" s="23"/>
      <c r="I313" s="30"/>
      <c r="J313" s="27"/>
    </row>
    <row r="314" spans="7:10" s="19" customFormat="1" x14ac:dyDescent="0.25">
      <c r="G314" s="23"/>
      <c r="I314" s="30"/>
      <c r="J314" s="27"/>
    </row>
    <row r="315" spans="7:10" s="19" customFormat="1" x14ac:dyDescent="0.25">
      <c r="G315" s="23"/>
      <c r="I315" s="30"/>
      <c r="J315" s="27"/>
    </row>
    <row r="316" spans="7:10" s="19" customFormat="1" x14ac:dyDescent="0.25">
      <c r="G316" s="23"/>
      <c r="I316" s="30"/>
      <c r="J316" s="27"/>
    </row>
    <row r="317" spans="7:10" s="19" customFormat="1" x14ac:dyDescent="0.25">
      <c r="G317" s="23"/>
      <c r="I317" s="30"/>
      <c r="J317" s="27"/>
    </row>
    <row r="318" spans="7:10" s="19" customFormat="1" x14ac:dyDescent="0.25">
      <c r="G318" s="23"/>
      <c r="I318" s="30"/>
      <c r="J318" s="27"/>
    </row>
    <row r="319" spans="7:10" s="19" customFormat="1" x14ac:dyDescent="0.25">
      <c r="G319" s="23"/>
      <c r="I319" s="30"/>
      <c r="J319" s="27"/>
    </row>
    <row r="320" spans="7:10" s="19" customFormat="1" x14ac:dyDescent="0.25">
      <c r="G320" s="23"/>
      <c r="I320" s="30"/>
      <c r="J320" s="27"/>
    </row>
    <row r="321" spans="2:12" x14ac:dyDescent="0.25">
      <c r="B321" s="19"/>
      <c r="C321" s="19"/>
      <c r="D321" s="19"/>
      <c r="E321" s="19"/>
      <c r="F321" s="19"/>
      <c r="G321" s="23"/>
      <c r="H321" s="19"/>
      <c r="I321" s="30"/>
      <c r="J321" s="27"/>
      <c r="K321" s="19"/>
      <c r="L321" s="19"/>
    </row>
    <row r="322" spans="2:12" x14ac:dyDescent="0.25">
      <c r="B322" s="19"/>
      <c r="C322" s="19"/>
      <c r="D322" s="19"/>
      <c r="E322" s="19"/>
      <c r="F322" s="19"/>
      <c r="G322" s="23"/>
      <c r="H322" s="19"/>
      <c r="I322" s="30"/>
      <c r="J322" s="27"/>
      <c r="K322" s="19"/>
      <c r="L322" s="19"/>
    </row>
    <row r="323" spans="2:12" x14ac:dyDescent="0.25">
      <c r="B323" s="19"/>
      <c r="C323" s="19"/>
      <c r="D323" s="19"/>
      <c r="E323" s="19"/>
      <c r="F323" s="19"/>
      <c r="G323" s="23"/>
      <c r="H323" s="19"/>
      <c r="I323" s="30"/>
      <c r="J323" s="27"/>
      <c r="K323" s="19"/>
      <c r="L323" s="19"/>
    </row>
    <row r="324" spans="2:12" x14ac:dyDescent="0.25">
      <c r="B324" s="19"/>
      <c r="C324" s="19"/>
      <c r="D324" s="19"/>
      <c r="E324" s="19"/>
      <c r="F324" s="19"/>
      <c r="G324" s="23"/>
      <c r="H324" s="19"/>
      <c r="I324" s="30"/>
      <c r="J324" s="27"/>
      <c r="K324" s="19"/>
      <c r="L324" s="19"/>
    </row>
    <row r="325" spans="2:12" x14ac:dyDescent="0.25">
      <c r="B325" s="19"/>
      <c r="C325" s="19"/>
      <c r="D325" s="19"/>
      <c r="E325" s="19"/>
      <c r="F325" s="19"/>
      <c r="G325" s="23"/>
      <c r="H325" s="19"/>
      <c r="I325" s="30"/>
      <c r="J325" s="27"/>
      <c r="K325" s="19"/>
      <c r="L325" s="19"/>
    </row>
    <row r="326" spans="2:12" x14ac:dyDescent="0.25">
      <c r="B326" s="19"/>
      <c r="C326" s="19"/>
      <c r="D326" s="19"/>
      <c r="E326" s="19"/>
      <c r="F326" s="19"/>
      <c r="G326" s="23"/>
      <c r="H326" s="19"/>
      <c r="I326" s="30"/>
      <c r="J326" s="27"/>
      <c r="K326" s="19"/>
      <c r="L326" s="19"/>
    </row>
    <row r="327" spans="2:12" x14ac:dyDescent="0.25">
      <c r="B327" s="19"/>
      <c r="C327" s="19"/>
      <c r="D327" s="19"/>
      <c r="E327" s="19"/>
      <c r="F327" s="19"/>
      <c r="G327" s="23"/>
      <c r="H327" s="19"/>
      <c r="I327" s="30"/>
      <c r="J327" s="27"/>
      <c r="K327" s="19"/>
      <c r="L327" s="19"/>
    </row>
    <row r="328" spans="2:12" x14ac:dyDescent="0.25">
      <c r="B328" s="19"/>
      <c r="C328" s="19"/>
      <c r="D328" s="19"/>
      <c r="E328" s="19"/>
      <c r="F328" s="19"/>
      <c r="G328" s="23"/>
      <c r="H328" s="19"/>
      <c r="I328" s="30"/>
      <c r="J328" s="27"/>
      <c r="K328" s="19"/>
      <c r="L328" s="19"/>
    </row>
    <row r="329" spans="2:12" x14ac:dyDescent="0.25">
      <c r="B329" s="19"/>
      <c r="C329" s="19"/>
      <c r="D329" s="19"/>
      <c r="E329" s="19"/>
      <c r="F329" s="19"/>
      <c r="G329" s="23"/>
      <c r="H329" s="19"/>
      <c r="I329" s="30"/>
      <c r="J329" s="27"/>
      <c r="K329" s="19"/>
      <c r="L329" s="19"/>
    </row>
    <row r="330" spans="2:12" x14ac:dyDescent="0.25">
      <c r="B330" s="19"/>
      <c r="C330" s="19"/>
      <c r="D330" s="19"/>
      <c r="E330" s="19"/>
      <c r="F330" s="19"/>
      <c r="G330" s="23"/>
      <c r="H330" s="19"/>
      <c r="I330" s="30"/>
      <c r="J330" s="27"/>
      <c r="K330" s="19"/>
      <c r="L330" s="19"/>
    </row>
    <row r="331" spans="2:12" x14ac:dyDescent="0.25">
      <c r="B331" s="19"/>
      <c r="C331" s="19"/>
      <c r="D331" s="19"/>
      <c r="E331" s="19"/>
      <c r="F331" s="19"/>
      <c r="G331" s="23"/>
      <c r="H331" s="19"/>
      <c r="I331" s="30"/>
      <c r="J331" s="27"/>
      <c r="K331" s="19"/>
      <c r="L331" s="19"/>
    </row>
    <row r="332" spans="2:12" x14ac:dyDescent="0.25">
      <c r="C332" s="19"/>
      <c r="D332" s="19"/>
      <c r="E332" s="19"/>
      <c r="F332" s="19"/>
      <c r="G332" s="23"/>
      <c r="H332" s="19"/>
      <c r="I332" s="30"/>
      <c r="J332" s="27"/>
      <c r="K332" s="19"/>
      <c r="L332" s="19"/>
    </row>
    <row r="333" spans="2:12" x14ac:dyDescent="0.25">
      <c r="C333" s="19"/>
      <c r="D333" s="19"/>
      <c r="E333" s="19"/>
      <c r="F333" s="19"/>
      <c r="G333" s="23"/>
      <c r="H333" s="19"/>
      <c r="I333" s="30"/>
      <c r="J333" s="27"/>
      <c r="K333" s="19"/>
      <c r="L333" s="19"/>
    </row>
    <row r="334" spans="2:12" x14ac:dyDescent="0.25">
      <c r="C334" s="19"/>
      <c r="D334" s="19"/>
      <c r="E334" s="19"/>
      <c r="F334" s="19"/>
      <c r="G334" s="23"/>
      <c r="H334" s="19"/>
      <c r="I334" s="30"/>
      <c r="J334" s="27"/>
      <c r="K334" s="19"/>
      <c r="L334" s="19"/>
    </row>
  </sheetData>
  <dataConsolidate/>
  <mergeCells count="83">
    <mergeCell ref="C62:F62"/>
    <mergeCell ref="B73:F73"/>
    <mergeCell ref="G82:K82"/>
    <mergeCell ref="C58:L58"/>
    <mergeCell ref="C52:F52"/>
    <mergeCell ref="B54:K54"/>
    <mergeCell ref="C53:F53"/>
    <mergeCell ref="C55:L55"/>
    <mergeCell ref="B57:K57"/>
    <mergeCell ref="G83:K83"/>
    <mergeCell ref="G79:K79"/>
    <mergeCell ref="G80:K80"/>
    <mergeCell ref="G81:K81"/>
    <mergeCell ref="B67:K67"/>
    <mergeCell ref="C68:L68"/>
    <mergeCell ref="B70:K70"/>
    <mergeCell ref="C69:F69"/>
    <mergeCell ref="B81:E81"/>
    <mergeCell ref="B71:K71"/>
    <mergeCell ref="C12:L12"/>
    <mergeCell ref="C8:L8"/>
    <mergeCell ref="C9:F9"/>
    <mergeCell ref="C16:L16"/>
    <mergeCell ref="B1:C5"/>
    <mergeCell ref="E3:F3"/>
    <mergeCell ref="B11:K11"/>
    <mergeCell ref="E4:F4"/>
    <mergeCell ref="E5:F5"/>
    <mergeCell ref="C10:F10"/>
    <mergeCell ref="C7:F7"/>
    <mergeCell ref="K4:L4"/>
    <mergeCell ref="K5:L5"/>
    <mergeCell ref="D1:J1"/>
    <mergeCell ref="K1:L1"/>
    <mergeCell ref="B6:L6"/>
    <mergeCell ref="D2:L2"/>
    <mergeCell ref="K3:L3"/>
    <mergeCell ref="C66:F66"/>
    <mergeCell ref="C61:F61"/>
    <mergeCell ref="C60:F60"/>
    <mergeCell ref="C59:F59"/>
    <mergeCell ref="C56:F56"/>
    <mergeCell ref="B63:K63"/>
    <mergeCell ref="C64:L64"/>
    <mergeCell ref="C65:F65"/>
    <mergeCell ref="B24:K24"/>
    <mergeCell ref="C26:F26"/>
    <mergeCell ref="C29:F29"/>
    <mergeCell ref="C32:F32"/>
    <mergeCell ref="C41:F41"/>
    <mergeCell ref="C27:F27"/>
    <mergeCell ref="C51:L51"/>
    <mergeCell ref="C25:L25"/>
    <mergeCell ref="C19:F19"/>
    <mergeCell ref="B35:K35"/>
    <mergeCell ref="B50:K50"/>
    <mergeCell ref="C20:F20"/>
    <mergeCell ref="C21:F21"/>
    <mergeCell ref="C22:F22"/>
    <mergeCell ref="C23:F23"/>
    <mergeCell ref="C38:F38"/>
    <mergeCell ref="C39:F39"/>
    <mergeCell ref="C37:L37"/>
    <mergeCell ref="B42:K42"/>
    <mergeCell ref="C43:L43"/>
    <mergeCell ref="C28:F28"/>
    <mergeCell ref="C31:F31"/>
    <mergeCell ref="C40:F40"/>
    <mergeCell ref="C46:F46"/>
    <mergeCell ref="B49:K49"/>
    <mergeCell ref="C44:F44"/>
    <mergeCell ref="C45:F45"/>
    <mergeCell ref="C47:F47"/>
    <mergeCell ref="C48:F48"/>
    <mergeCell ref="C33:F33"/>
    <mergeCell ref="C36:L36"/>
    <mergeCell ref="B34:K34"/>
    <mergeCell ref="C30:F30"/>
    <mergeCell ref="B15:K15"/>
    <mergeCell ref="C13:L13"/>
    <mergeCell ref="C14:F14"/>
    <mergeCell ref="C18:F18"/>
    <mergeCell ref="C17:F17"/>
  </mergeCells>
  <phoneticPr fontId="24" type="noConversion"/>
  <printOptions horizontalCentered="1"/>
  <pageMargins left="0.39370078740157483" right="0.35433070866141736" top="0.39370078740157483" bottom="0.47244094488188981" header="0.11811023622047245" footer="0.27559055118110237"/>
  <pageSetup paperSize="9" scale="59" fitToHeight="0" orientation="landscape" verticalDpi="300" r:id="rId1"/>
  <headerFooter>
    <oddFooter>&amp;CTR CONSTRUTORA E ENGENHARIA LTDA - ORÇAMENTO SINAPI, MURO DE ARRIMO, ESCOLA MARCIANO - Página &amp;P de &amp;N</oddFooter>
  </headerFooter>
  <rowBreaks count="3" manualBreakCount="3">
    <brk id="27" min="1" max="11" man="1"/>
    <brk id="47" min="1" max="11" man="1"/>
    <brk id="65" min="1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R32"/>
  <sheetViews>
    <sheetView showGridLines="0" view="pageBreakPreview" zoomScale="75" zoomScaleNormal="70" zoomScaleSheetLayoutView="75" workbookViewId="0">
      <pane ySplit="8" topLeftCell="A9" activePane="bottomLeft" state="frozen"/>
      <selection pane="bottomLeft" activeCell="G10" sqref="G10"/>
    </sheetView>
  </sheetViews>
  <sheetFormatPr defaultColWidth="9.140625" defaultRowHeight="15" x14ac:dyDescent="0.25"/>
  <cols>
    <col min="1" max="1" width="1" style="1" customWidth="1"/>
    <col min="2" max="2" width="8.85546875" style="1" customWidth="1"/>
    <col min="3" max="3" width="8.7109375" style="1" customWidth="1"/>
    <col min="4" max="4" width="17.28515625" style="1" customWidth="1"/>
    <col min="5" max="5" width="12.42578125" style="1" bestFit="1" customWidth="1"/>
    <col min="6" max="6" width="34.7109375" style="1" customWidth="1"/>
    <col min="7" max="7" width="18.42578125" style="1" customWidth="1"/>
    <col min="8" max="8" width="10.7109375" style="4" customWidth="1"/>
    <col min="9" max="9" width="10.140625" style="4" customWidth="1"/>
    <col min="10" max="10" width="16" style="1" customWidth="1"/>
    <col min="11" max="11" width="10.28515625" style="1" customWidth="1"/>
    <col min="12" max="12" width="16.140625" style="1" customWidth="1"/>
    <col min="13" max="16384" width="9.140625" style="1"/>
  </cols>
  <sheetData>
    <row r="1" spans="2:12" ht="30" customHeight="1" x14ac:dyDescent="0.25">
      <c r="B1" s="115"/>
      <c r="C1" s="115"/>
      <c r="D1" s="99" t="s">
        <v>30</v>
      </c>
      <c r="E1" s="99"/>
      <c r="F1" s="99"/>
      <c r="G1" s="99"/>
      <c r="H1" s="99"/>
      <c r="I1" s="99"/>
      <c r="J1" s="99"/>
      <c r="K1" s="99"/>
      <c r="L1" s="99"/>
    </row>
    <row r="2" spans="2:12" ht="6" customHeight="1" x14ac:dyDescent="0.25">
      <c r="B2" s="115"/>
      <c r="C2" s="115"/>
      <c r="D2" s="118"/>
      <c r="E2" s="118"/>
      <c r="F2" s="118"/>
      <c r="G2" s="118"/>
      <c r="H2" s="118"/>
      <c r="I2" s="118"/>
      <c r="J2" s="118"/>
      <c r="K2" s="118"/>
      <c r="L2" s="118"/>
    </row>
    <row r="3" spans="2:12" ht="26.25" customHeight="1" x14ac:dyDescent="0.25">
      <c r="B3" s="115"/>
      <c r="C3" s="115"/>
      <c r="D3" s="18" t="s">
        <v>99</v>
      </c>
      <c r="E3" s="119" t="str">
        <f>Orçamento!E3</f>
        <v>MURO DE ARRIMO PARA A ESCOLA MARCIANO DE CARVALHO</v>
      </c>
      <c r="F3" s="119"/>
      <c r="G3" s="119"/>
      <c r="H3" s="119"/>
      <c r="I3" s="119"/>
      <c r="J3" s="119"/>
      <c r="K3" s="119"/>
      <c r="L3" s="119"/>
    </row>
    <row r="4" spans="2:12" ht="26.25" customHeight="1" x14ac:dyDescent="0.25">
      <c r="B4" s="115"/>
      <c r="C4" s="115"/>
      <c r="D4" s="18" t="s">
        <v>10</v>
      </c>
      <c r="E4" s="122" t="str">
        <f>Orçamento!E4</f>
        <v>RUA FORTALEZA, Nº 672, CENTRO, MUNCÍPIO DE PIÊN/PR - CEP 83860-000</v>
      </c>
      <c r="F4" s="122"/>
      <c r="G4" s="122"/>
      <c r="H4" s="122"/>
      <c r="I4" s="122"/>
      <c r="J4" s="122"/>
      <c r="K4" s="122"/>
      <c r="L4" s="122"/>
    </row>
    <row r="5" spans="2:12" ht="26.25" customHeight="1" x14ac:dyDescent="0.25">
      <c r="B5" s="115"/>
      <c r="C5" s="115"/>
      <c r="D5" s="18" t="s">
        <v>4</v>
      </c>
      <c r="E5" s="122" t="str">
        <f>Orçamento!E5</f>
        <v>86,10 M²</v>
      </c>
      <c r="F5" s="122"/>
      <c r="G5" s="122"/>
      <c r="H5" s="122"/>
      <c r="I5" s="122"/>
      <c r="J5" s="122"/>
      <c r="K5" s="122"/>
      <c r="L5" s="122"/>
    </row>
    <row r="6" spans="2:12" ht="10.5" customHeight="1" x14ac:dyDescent="0.25">
      <c r="B6" s="3"/>
      <c r="C6" s="3"/>
      <c r="D6" s="3"/>
      <c r="E6" s="3"/>
      <c r="F6" s="2"/>
      <c r="G6" s="2"/>
      <c r="H6" s="5"/>
      <c r="I6" s="5"/>
      <c r="J6" s="3"/>
      <c r="K6" s="3"/>
      <c r="L6" s="3"/>
    </row>
    <row r="7" spans="2:12" ht="25.5" customHeight="1" x14ac:dyDescent="0.25">
      <c r="B7" s="117" t="s">
        <v>11</v>
      </c>
      <c r="C7" s="116" t="s">
        <v>12</v>
      </c>
      <c r="D7" s="116"/>
      <c r="E7" s="116"/>
      <c r="F7" s="116"/>
      <c r="G7" s="116" t="s">
        <v>24</v>
      </c>
      <c r="H7" s="116" t="s">
        <v>25</v>
      </c>
      <c r="I7" s="116" t="s">
        <v>28</v>
      </c>
      <c r="J7" s="116"/>
      <c r="K7" s="116"/>
      <c r="L7" s="116"/>
    </row>
    <row r="8" spans="2:12" ht="25.5" customHeight="1" x14ac:dyDescent="0.25">
      <c r="B8" s="117"/>
      <c r="C8" s="116"/>
      <c r="D8" s="116"/>
      <c r="E8" s="116"/>
      <c r="F8" s="116"/>
      <c r="G8" s="116"/>
      <c r="H8" s="116"/>
      <c r="I8" s="116" t="s">
        <v>22</v>
      </c>
      <c r="J8" s="116"/>
      <c r="K8" s="116" t="s">
        <v>23</v>
      </c>
      <c r="L8" s="116"/>
    </row>
    <row r="9" spans="2:12" s="10" customFormat="1" ht="25.5" customHeight="1" x14ac:dyDescent="0.25">
      <c r="B9" s="117"/>
      <c r="C9" s="116"/>
      <c r="D9" s="116"/>
      <c r="E9" s="116"/>
      <c r="F9" s="116"/>
      <c r="G9" s="116"/>
      <c r="H9" s="116"/>
      <c r="I9" s="7" t="s">
        <v>29</v>
      </c>
      <c r="J9" s="6" t="s">
        <v>33</v>
      </c>
      <c r="K9" s="7" t="s">
        <v>29</v>
      </c>
      <c r="L9" s="6" t="s">
        <v>33</v>
      </c>
    </row>
    <row r="10" spans="2:12" s="10" customFormat="1" ht="27" customHeight="1" x14ac:dyDescent="0.25">
      <c r="B10" s="13">
        <v>1</v>
      </c>
      <c r="C10" s="113" t="str">
        <f>Orçamento!C8</f>
        <v>SERVIÇOS PRELIMINARES - DEMOLIÇÃO DO MURO ATUAL</v>
      </c>
      <c r="D10" s="113"/>
      <c r="E10" s="113"/>
      <c r="F10" s="113"/>
      <c r="G10" s="16"/>
      <c r="H10" s="15"/>
      <c r="I10" s="66"/>
      <c r="J10" s="67"/>
      <c r="K10" s="68"/>
      <c r="L10" s="67"/>
    </row>
    <row r="11" spans="2:12" s="10" customFormat="1" ht="27" customHeight="1" x14ac:dyDescent="0.25">
      <c r="B11" s="69">
        <v>2</v>
      </c>
      <c r="C11" s="106" t="str">
        <f>Orçamento!C12</f>
        <v xml:space="preserve">FUNDAÇÕES </v>
      </c>
      <c r="D11" s="106"/>
      <c r="E11" s="106"/>
      <c r="F11" s="106"/>
      <c r="G11" s="70"/>
      <c r="H11" s="35"/>
      <c r="I11" s="36"/>
      <c r="J11" s="37"/>
      <c r="K11" s="35"/>
      <c r="L11" s="37"/>
    </row>
    <row r="12" spans="2:12" s="10" customFormat="1" ht="27" customHeight="1" x14ac:dyDescent="0.25">
      <c r="B12" s="13">
        <v>3</v>
      </c>
      <c r="C12" s="113" t="str">
        <f>Orçamento!C36</f>
        <v xml:space="preserve">ESTRUTURA </v>
      </c>
      <c r="D12" s="113"/>
      <c r="E12" s="113"/>
      <c r="F12" s="113"/>
      <c r="G12" s="16"/>
      <c r="H12" s="15"/>
      <c r="I12" s="66"/>
      <c r="J12" s="67"/>
      <c r="K12" s="68"/>
      <c r="L12" s="67"/>
    </row>
    <row r="13" spans="2:12" s="10" customFormat="1" ht="27" customHeight="1" x14ac:dyDescent="0.25">
      <c r="B13" s="69">
        <v>4</v>
      </c>
      <c r="C13" s="106" t="str">
        <f>Orçamento!C51</f>
        <v xml:space="preserve">DRENAGEM </v>
      </c>
      <c r="D13" s="106"/>
      <c r="E13" s="106"/>
      <c r="F13" s="106"/>
      <c r="G13" s="70"/>
      <c r="H13" s="35"/>
      <c r="I13" s="36"/>
      <c r="J13" s="37"/>
      <c r="K13" s="35"/>
      <c r="L13" s="37"/>
    </row>
    <row r="14" spans="2:12" s="10" customFormat="1" ht="27" customHeight="1" x14ac:dyDescent="0.25">
      <c r="B14" s="13">
        <v>5</v>
      </c>
      <c r="C14" s="113" t="str">
        <f>Orçamento!C55</f>
        <v xml:space="preserve">VEDAÇÕES </v>
      </c>
      <c r="D14" s="113"/>
      <c r="E14" s="113"/>
      <c r="F14" s="113"/>
      <c r="G14" s="16"/>
      <c r="H14" s="15"/>
      <c r="I14" s="66"/>
      <c r="J14" s="67"/>
      <c r="K14" s="68"/>
      <c r="L14" s="67"/>
    </row>
    <row r="15" spans="2:12" s="10" customFormat="1" ht="27" customHeight="1" x14ac:dyDescent="0.25">
      <c r="B15" s="69">
        <v>6</v>
      </c>
      <c r="C15" s="106" t="str">
        <f>Orçamento!C58</f>
        <v>REVESTIMENTOS ARGAMSSADOS</v>
      </c>
      <c r="D15" s="106"/>
      <c r="E15" s="106"/>
      <c r="F15" s="106"/>
      <c r="G15" s="70"/>
      <c r="H15" s="35"/>
      <c r="I15" s="36"/>
      <c r="J15" s="37"/>
      <c r="K15" s="35"/>
      <c r="L15" s="37"/>
    </row>
    <row r="16" spans="2:12" s="10" customFormat="1" ht="27" customHeight="1" x14ac:dyDescent="0.25">
      <c r="B16" s="13">
        <v>7</v>
      </c>
      <c r="C16" s="113" t="str">
        <f>Orçamento!C64</f>
        <v xml:space="preserve">PINTURA </v>
      </c>
      <c r="D16" s="113"/>
      <c r="E16" s="113"/>
      <c r="F16" s="113"/>
      <c r="G16" s="16"/>
      <c r="H16" s="15"/>
      <c r="I16" s="66"/>
      <c r="J16" s="67"/>
      <c r="K16" s="68"/>
      <c r="L16" s="67"/>
    </row>
    <row r="17" spans="2:70" s="10" customFormat="1" ht="27" customHeight="1" x14ac:dyDescent="0.25">
      <c r="B17" s="69">
        <v>8</v>
      </c>
      <c r="C17" s="106" t="str">
        <f>Orçamento!C68</f>
        <v>LIMPEZA FINAL</v>
      </c>
      <c r="D17" s="106"/>
      <c r="E17" s="106"/>
      <c r="F17" s="106"/>
      <c r="G17" s="70"/>
      <c r="H17" s="35"/>
      <c r="I17" s="36"/>
      <c r="J17" s="37"/>
      <c r="K17" s="35"/>
      <c r="L17" s="37"/>
    </row>
    <row r="18" spans="2:70" s="10" customFormat="1" ht="26.25" customHeight="1" x14ac:dyDescent="0.25">
      <c r="B18" s="110" t="s">
        <v>34</v>
      </c>
      <c r="C18" s="111"/>
      <c r="D18" s="111"/>
      <c r="E18" s="111"/>
      <c r="F18" s="112"/>
      <c r="G18" s="16"/>
      <c r="H18" s="15"/>
      <c r="I18" s="66"/>
      <c r="J18" s="67"/>
      <c r="K18" s="68"/>
      <c r="L18" s="67"/>
    </row>
    <row r="19" spans="2:70" s="10" customFormat="1" ht="27" customHeight="1" x14ac:dyDescent="0.25">
      <c r="B19" s="107" t="s">
        <v>26</v>
      </c>
      <c r="C19" s="108"/>
      <c r="D19" s="108"/>
      <c r="E19" s="108"/>
      <c r="F19" s="108"/>
      <c r="G19" s="108"/>
      <c r="H19" s="109"/>
      <c r="I19" s="120"/>
      <c r="J19" s="121"/>
      <c r="K19" s="120"/>
      <c r="L19" s="121"/>
    </row>
    <row r="20" spans="2:70" s="10" customFormat="1" ht="27" customHeight="1" x14ac:dyDescent="0.25">
      <c r="B20" s="107" t="s">
        <v>27</v>
      </c>
      <c r="C20" s="108"/>
      <c r="D20" s="108"/>
      <c r="E20" s="108"/>
      <c r="F20" s="108"/>
      <c r="G20" s="108"/>
      <c r="H20" s="109"/>
      <c r="I20" s="114"/>
      <c r="J20" s="114"/>
      <c r="K20" s="114"/>
      <c r="L20" s="114"/>
    </row>
    <row r="21" spans="2:70" s="10" customFormat="1" ht="27" customHeight="1" x14ac:dyDescent="0.25">
      <c r="B21" s="107" t="s">
        <v>31</v>
      </c>
      <c r="C21" s="108"/>
      <c r="D21" s="108"/>
      <c r="E21" s="108"/>
      <c r="F21" s="108"/>
      <c r="G21" s="108"/>
      <c r="H21" s="109"/>
      <c r="I21" s="120"/>
      <c r="J21" s="121"/>
      <c r="K21" s="120"/>
      <c r="L21" s="121"/>
    </row>
    <row r="22" spans="2:70" s="10" customFormat="1" ht="27" customHeight="1" x14ac:dyDescent="0.25">
      <c r="B22" s="107" t="s">
        <v>32</v>
      </c>
      <c r="C22" s="108"/>
      <c r="D22" s="108"/>
      <c r="E22" s="108"/>
      <c r="F22" s="108"/>
      <c r="G22" s="108"/>
      <c r="H22" s="109"/>
      <c r="I22" s="114"/>
      <c r="J22" s="114"/>
      <c r="K22" s="114"/>
      <c r="L22" s="114"/>
    </row>
    <row r="23" spans="2:70" s="53" customFormat="1" ht="31.5" customHeight="1" x14ac:dyDescent="0.25">
      <c r="I23" s="54"/>
      <c r="J23" s="55"/>
      <c r="L23" s="55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</row>
    <row r="24" spans="2:70" s="53" customFormat="1" ht="33" customHeight="1" x14ac:dyDescent="0.25">
      <c r="B24" s="105"/>
      <c r="C24" s="105"/>
      <c r="D24" s="105"/>
      <c r="E24" s="105"/>
      <c r="F24" s="105"/>
      <c r="G24" s="57"/>
      <c r="H24" s="57"/>
      <c r="I24" s="58"/>
      <c r="J24" s="59"/>
      <c r="K24" s="57"/>
      <c r="L24" s="55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</row>
    <row r="25" spans="2:70" s="10" customFormat="1" ht="23.25" customHeight="1" x14ac:dyDescent="0.25">
      <c r="B25" s="44"/>
      <c r="C25" s="44"/>
      <c r="D25" s="44"/>
      <c r="E25" s="44"/>
      <c r="F25" s="44"/>
      <c r="G25" s="44"/>
      <c r="H25" s="44"/>
      <c r="I25" s="44"/>
      <c r="J25" s="63"/>
      <c r="K25" s="44"/>
      <c r="L25" s="63"/>
    </row>
    <row r="26" spans="2:70" ht="21.75" customHeight="1" x14ac:dyDescent="0.25">
      <c r="G26" s="60"/>
      <c r="H26" s="60"/>
      <c r="I26" s="60"/>
      <c r="J26" s="64"/>
      <c r="K26" s="60"/>
      <c r="L26" s="64"/>
    </row>
    <row r="27" spans="2:70" ht="20.25" customHeight="1" x14ac:dyDescent="0.25">
      <c r="F27" s="61"/>
      <c r="G27" s="61"/>
      <c r="H27" s="61"/>
      <c r="I27" s="61"/>
      <c r="J27" s="65"/>
      <c r="K27" s="62"/>
      <c r="L27" s="65"/>
    </row>
    <row r="28" spans="2:70" ht="20.25" customHeight="1" x14ac:dyDescent="0.25">
      <c r="F28" s="61"/>
      <c r="G28" s="61"/>
      <c r="H28" s="61"/>
      <c r="I28" s="61"/>
      <c r="J28" s="65"/>
      <c r="K28" s="62"/>
      <c r="L28" s="65"/>
    </row>
    <row r="29" spans="2:70" ht="20.25" customHeight="1" x14ac:dyDescent="0.25">
      <c r="F29" s="61"/>
      <c r="G29" s="61"/>
      <c r="H29" s="61"/>
      <c r="I29" s="61"/>
      <c r="J29" s="65"/>
      <c r="K29" s="62"/>
      <c r="L29" s="65"/>
    </row>
    <row r="30" spans="2:70" ht="20.25" customHeight="1" x14ac:dyDescent="0.25">
      <c r="F30" s="61"/>
      <c r="G30" s="61"/>
      <c r="H30" s="61"/>
      <c r="I30" s="61"/>
      <c r="J30" s="65"/>
      <c r="K30" s="62"/>
      <c r="L30" s="65"/>
    </row>
    <row r="31" spans="2:70" ht="20.25" customHeight="1" x14ac:dyDescent="0.25">
      <c r="F31" s="61"/>
      <c r="G31" s="61"/>
      <c r="H31" s="61"/>
      <c r="I31" s="61"/>
      <c r="J31" s="65"/>
      <c r="K31" s="62"/>
      <c r="L31" s="65"/>
    </row>
    <row r="32" spans="2:70" ht="15" customHeight="1" x14ac:dyDescent="0.25">
      <c r="G32" s="60"/>
      <c r="H32" s="60"/>
      <c r="I32" s="60"/>
      <c r="J32" s="64"/>
      <c r="K32" s="60"/>
      <c r="L32" s="64"/>
    </row>
  </sheetData>
  <dataConsolidate/>
  <mergeCells count="35">
    <mergeCell ref="I7:L7"/>
    <mergeCell ref="H7:H9"/>
    <mergeCell ref="G7:G9"/>
    <mergeCell ref="C7:F9"/>
    <mergeCell ref="E4:L4"/>
    <mergeCell ref="E5:L5"/>
    <mergeCell ref="I22:J22"/>
    <mergeCell ref="I21:J21"/>
    <mergeCell ref="K19:L19"/>
    <mergeCell ref="K20:L20"/>
    <mergeCell ref="K21:L21"/>
    <mergeCell ref="K22:L22"/>
    <mergeCell ref="I19:J19"/>
    <mergeCell ref="C15:F15"/>
    <mergeCell ref="C16:F16"/>
    <mergeCell ref="I20:J20"/>
    <mergeCell ref="B1:C5"/>
    <mergeCell ref="D1:L1"/>
    <mergeCell ref="C13:F13"/>
    <mergeCell ref="C10:F10"/>
    <mergeCell ref="I8:J8"/>
    <mergeCell ref="C11:F11"/>
    <mergeCell ref="B7:B9"/>
    <mergeCell ref="D2:L2"/>
    <mergeCell ref="K8:L8"/>
    <mergeCell ref="B19:H19"/>
    <mergeCell ref="E3:L3"/>
    <mergeCell ref="C12:F12"/>
    <mergeCell ref="C14:F14"/>
    <mergeCell ref="B24:F24"/>
    <mergeCell ref="C17:F17"/>
    <mergeCell ref="B20:H20"/>
    <mergeCell ref="B22:H22"/>
    <mergeCell ref="B21:H21"/>
    <mergeCell ref="B18:F18"/>
  </mergeCells>
  <printOptions horizontalCentered="1"/>
  <pageMargins left="0.27559055118110237" right="0.27559055118110237" top="0.39370078740157483" bottom="0.59055118110236227" header="0.31496062992125984" footer="0.31496062992125984"/>
  <pageSetup paperSize="9" scale="87" fitToHeight="0" orientation="landscape" r:id="rId1"/>
  <headerFooter>
    <oddFooter>&amp;CTR CONSTRUTORA E ENGENHARIA LTDA - CRONOGRAMA FÍSICO FINANCEIRO, COMPLEXO AMA - BLOCO 01 - 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13" ma:contentTypeDescription="Crie um novo documento." ma:contentTypeScope="" ma:versionID="420f496bc1bbb89c66cc17d4de348972">
  <xsd:schema xmlns:xsd="http://www.w3.org/2001/XMLSchema" xmlns:xs="http://www.w3.org/2001/XMLSchema" xmlns:p="http://schemas.microsoft.com/office/2006/metadata/properties" xmlns:ns2="fb81a0b8-eecc-4ff0-8a10-415e27ed2cac" xmlns:ns3="92f52dd7-6fb3-4417-b5d2-f235d36329c2" targetNamespace="http://schemas.microsoft.com/office/2006/metadata/properties" ma:root="true" ma:fieldsID="d68086b95c3d1aa2532dbf70ed11ab90" ns2:_="" ns3:_="">
    <xsd:import namespace="fb81a0b8-eecc-4ff0-8a10-415e27ed2cac"/>
    <xsd:import namespace="92f52dd7-6fb3-4417-b5d2-f235d36329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f52dd7-6fb3-4417-b5d2-f235d36329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E3AB07-0613-443D-9120-DB0C0620C0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337781-6220-47AB-A8C4-588800FEBFC4}"/>
</file>

<file path=customXml/itemProps3.xml><?xml version="1.0" encoding="utf-8"?>
<ds:datastoreItem xmlns:ds="http://schemas.openxmlformats.org/officeDocument/2006/customXml" ds:itemID="{7B5AD5A9-E37B-417D-A6B5-D3ED843B2D39}">
  <ds:schemaRefs>
    <ds:schemaRef ds:uri="http://schemas.microsoft.com/office/2006/metadata/properties"/>
    <ds:schemaRef ds:uri="http://schemas.microsoft.com/office/infopath/2007/PartnerControls"/>
    <ds:schemaRef ds:uri="888826ea-19f1-485b-8fb5-9683d9b23a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6</vt:i4>
      </vt:variant>
    </vt:vector>
  </HeadingPairs>
  <TitlesOfParts>
    <vt:vector size="9" baseType="lpstr">
      <vt:lpstr>Orçamento (2)</vt:lpstr>
      <vt:lpstr>Orçamento</vt:lpstr>
      <vt:lpstr>Cronograma</vt:lpstr>
      <vt:lpstr>Cronograma!Area_de_impressao</vt:lpstr>
      <vt:lpstr>Orçamento!Area_de_impressao</vt:lpstr>
      <vt:lpstr>'Orçamento (2)'!Area_de_impressao</vt:lpstr>
      <vt:lpstr>Cronograma!Titulos_de_impressao</vt:lpstr>
      <vt:lpstr>Orçamento!Titulos_de_impressao</vt:lpstr>
      <vt:lpstr>'Orçamento (2)'!Titulos_de_impressao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</dc:creator>
  <cp:lastModifiedBy>Leandro Marcos de  Melo</cp:lastModifiedBy>
  <cp:lastPrinted>2024-06-11T16:33:18Z</cp:lastPrinted>
  <dcterms:created xsi:type="dcterms:W3CDTF">2008-12-13T22:55:29Z</dcterms:created>
  <dcterms:modified xsi:type="dcterms:W3CDTF">2024-07-29T17:21:26Z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0x0101006E8920B65671C0468D7A236C0CB6D2D3</vt:lpwstr>
  </property>
</Properties>
</file>