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3"/>
  <workbookPr/>
  <mc:AlternateContent xmlns:mc="http://schemas.openxmlformats.org/markup-compatibility/2006">
    <mc:Choice Requires="x15">
      <x15ac:absPath xmlns:x15ac="http://schemas.microsoft.com/office/spreadsheetml/2010/11/ac" url="https://pienprgovbr-my.sharepoint.com/personal/emerson_goncalves_pien_pr_gov_br/Documents/Área de Trabalho/emerson/PROJETOS ADA 2022/ESTRADA KO 002 - TRECHO 7/ORÇAMENTO - 2024/"/>
    </mc:Choice>
  </mc:AlternateContent>
  <xr:revisionPtr revIDLastSave="0" documentId="8_{0F60490E-B9B1-4D81-8241-0E287426C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_TOTAL" sheetId="2" r:id="rId1"/>
    <sheet name="CRONOGRAMA PROPOSTO" sheetId="3" r:id="rId2"/>
    <sheet name="BDI" sheetId="7" r:id="rId3"/>
  </sheets>
  <externalReferences>
    <externalReference r:id="rId4"/>
  </externalReferences>
  <definedNames>
    <definedName name="_DER2006">#REF!</definedName>
    <definedName name="_DER2007">#REF!</definedName>
    <definedName name="_Fill" localSheetId="0" hidden="1">#REF!</definedName>
    <definedName name="_Fill" hidden="1">#REF!</definedName>
    <definedName name="_xlnm._FilterDatabase" localSheetId="1" hidden="1">'CRONOGRAMA PROPOSTO'!$B$33:$N$96</definedName>
    <definedName name="_xlnm._FilterDatabase" localSheetId="0" hidden="1">OB_TOTAL!$A$14:$P$62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emir" hidden="1">{#N/A,#N/A,FALSE,"Cronograma";#N/A,#N/A,FALSE,"Cronogr. 2"}</definedName>
    <definedName name="_xlnm.Print_Area" localSheetId="2">BDI!#REF!</definedName>
    <definedName name="_xlnm.Print_Area" localSheetId="1">'CRONOGRAMA PROPOSTO'!$A$1:$P$29</definedName>
    <definedName name="_xlnm.Print_Area" localSheetId="0">OB_TOTAL!$A$1:$N$70</definedName>
    <definedName name="as" hidden="1">#REF!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">[1]proposta!#REF!</definedName>
    <definedName name="NCOMPOSICOES">23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tabelaDER2006">#REF!</definedName>
    <definedName name="teste">#REF!</definedName>
    <definedName name="_xlnm.Print_Titles" localSheetId="0">OB_TOTAL!$13:$14</definedName>
    <definedName name="VIAPLAN">#REF!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8" iterateDelta="1E-4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3" l="1"/>
  <c r="L20" i="3"/>
  <c r="J20" i="3"/>
  <c r="H20" i="3"/>
  <c r="F20" i="3"/>
  <c r="D20" i="3"/>
  <c r="I29" i="2"/>
  <c r="I28" i="2"/>
  <c r="I27" i="2"/>
  <c r="I26" i="2"/>
  <c r="I25" i="2"/>
  <c r="I24" i="2"/>
  <c r="I23" i="2"/>
  <c r="O13" i="3"/>
  <c r="O14" i="3"/>
  <c r="O15" i="3"/>
  <c r="O16" i="3"/>
  <c r="O17" i="3"/>
  <c r="O18" i="3"/>
  <c r="O19" i="3"/>
  <c r="O12" i="3"/>
  <c r="I52" i="2" l="1"/>
  <c r="I53" i="2"/>
  <c r="I54" i="2"/>
  <c r="I55" i="2"/>
  <c r="I56" i="2"/>
  <c r="I57" i="2"/>
  <c r="I58" i="2"/>
  <c r="I59" i="2"/>
  <c r="I51" i="2"/>
  <c r="I43" i="2"/>
  <c r="I49" i="2"/>
  <c r="I47" i="2"/>
  <c r="I44" i="2"/>
  <c r="I42" i="2"/>
  <c r="I41" i="2"/>
  <c r="I40" i="2"/>
  <c r="I38" i="2"/>
  <c r="I34" i="2"/>
  <c r="I33" i="2"/>
  <c r="I32" i="2"/>
  <c r="I31" i="2"/>
  <c r="I22" i="2"/>
  <c r="I20" i="2"/>
  <c r="I18" i="2"/>
  <c r="I17" i="2"/>
  <c r="I16" i="2"/>
  <c r="D14" i="7"/>
  <c r="D15" i="7" s="1"/>
  <c r="D16" i="7" s="1"/>
  <c r="I48" i="2"/>
  <c r="I46" i="2"/>
  <c r="I37" i="2"/>
  <c r="I36" i="2"/>
  <c r="I19" i="2" l="1"/>
  <c r="P13" i="3" s="1"/>
  <c r="I39" i="2"/>
  <c r="P17" i="3" s="1"/>
  <c r="I45" i="2"/>
  <c r="P18" i="3" s="1"/>
  <c r="I50" i="2"/>
  <c r="P19" i="3" s="1"/>
  <c r="I21" i="2"/>
  <c r="P14" i="3" s="1"/>
  <c r="I35" i="2"/>
  <c r="P16" i="3" s="1"/>
  <c r="I30" i="2"/>
  <c r="P15" i="3" s="1"/>
  <c r="G50" i="2"/>
  <c r="G45" i="2"/>
  <c r="L16" i="3" l="1"/>
  <c r="F16" i="3"/>
  <c r="N16" i="3"/>
  <c r="D16" i="3"/>
  <c r="J15" i="3"/>
  <c r="F15" i="3"/>
  <c r="H15" i="3"/>
  <c r="N15" i="3"/>
  <c r="D15" i="3"/>
  <c r="L14" i="3"/>
  <c r="J14" i="3"/>
  <c r="H14" i="3"/>
  <c r="F14" i="3"/>
  <c r="N14" i="3"/>
  <c r="D14" i="3"/>
  <c r="J19" i="3"/>
  <c r="L19" i="3"/>
  <c r="F19" i="3"/>
  <c r="H19" i="3"/>
  <c r="D19" i="3"/>
  <c r="J18" i="3"/>
  <c r="L18" i="3"/>
  <c r="F18" i="3"/>
  <c r="N18" i="3"/>
  <c r="H18" i="3"/>
  <c r="D18" i="3"/>
  <c r="J17" i="3"/>
  <c r="F17" i="3"/>
  <c r="H17" i="3"/>
  <c r="N17" i="3"/>
  <c r="D17" i="3"/>
  <c r="L13" i="3"/>
  <c r="J13" i="3"/>
  <c r="H13" i="3"/>
  <c r="N13" i="3"/>
  <c r="D13" i="3"/>
  <c r="G16" i="2"/>
  <c r="G38" i="2"/>
  <c r="G37" i="2"/>
  <c r="I15" i="2" l="1"/>
  <c r="I60" i="2" l="1"/>
  <c r="P12" i="3"/>
  <c r="J58" i="2" l="1"/>
  <c r="J29" i="2"/>
  <c r="J28" i="2"/>
  <c r="J25" i="2"/>
  <c r="J24" i="2"/>
  <c r="J23" i="2"/>
  <c r="J27" i="2"/>
  <c r="J26" i="2"/>
  <c r="J49" i="2"/>
  <c r="J45" i="2"/>
  <c r="J50" i="2"/>
  <c r="J22" i="2"/>
  <c r="J59" i="2"/>
  <c r="J30" i="2"/>
  <c r="J44" i="2"/>
  <c r="J53" i="2"/>
  <c r="J54" i="2"/>
  <c r="J39" i="2"/>
  <c r="J56" i="2"/>
  <c r="J36" i="2"/>
  <c r="J48" i="2"/>
  <c r="J51" i="2"/>
  <c r="J35" i="2"/>
  <c r="J47" i="2"/>
  <c r="J46" i="2"/>
  <c r="J37" i="2"/>
  <c r="J55" i="2"/>
  <c r="J21" i="2"/>
  <c r="J16" i="2"/>
  <c r="J34" i="2"/>
  <c r="J41" i="2"/>
  <c r="J17" i="2"/>
  <c r="J18" i="2"/>
  <c r="J15" i="2"/>
  <c r="J33" i="2"/>
  <c r="J38" i="2"/>
  <c r="J19" i="2"/>
  <c r="J31" i="2"/>
  <c r="J52" i="2"/>
  <c r="J43" i="2"/>
  <c r="J40" i="2"/>
  <c r="J20" i="2"/>
  <c r="J57" i="2"/>
  <c r="J42" i="2"/>
  <c r="J32" i="2"/>
  <c r="L12" i="3"/>
  <c r="J12" i="3"/>
  <c r="H12" i="3"/>
  <c r="F12" i="3"/>
  <c r="N12" i="3"/>
  <c r="D12" i="3"/>
  <c r="P20" i="3"/>
  <c r="E20" i="3" s="1"/>
  <c r="D21" i="3"/>
  <c r="F21" i="3" s="1"/>
  <c r="G20" i="3" l="1"/>
  <c r="O20" i="3"/>
  <c r="K20" i="3"/>
  <c r="I20" i="3"/>
  <c r="M20" i="3"/>
  <c r="E21" i="3"/>
  <c r="H21" i="3"/>
  <c r="J21" i="3" s="1"/>
  <c r="C20" i="3"/>
  <c r="C21" i="3" s="1"/>
  <c r="I21" i="3" l="1"/>
  <c r="L21" i="3"/>
  <c r="G21" i="3"/>
  <c r="K21" i="3" l="1"/>
  <c r="N21" i="3"/>
  <c r="M21" i="3" s="1"/>
</calcChain>
</file>

<file path=xl/sharedStrings.xml><?xml version="1.0" encoding="utf-8"?>
<sst xmlns="http://schemas.openxmlformats.org/spreadsheetml/2006/main" count="300" uniqueCount="173">
  <si>
    <t>PLANILHA ORÇAMENTO BASE  -  VALORES MÁXIMOS</t>
  </si>
  <si>
    <t>Obra: PAVIMENTAÇÃO URBANA - ESTRADA MUNICIPAL KO-002 TRECHO 07, PIÊN-PR</t>
  </si>
  <si>
    <t>BDI: 23,86% - já incormporado aos preços unitários (ver composição do BDI)</t>
  </si>
  <si>
    <t>ENCARGOS SOCIAIS SEM DESONERAÇÃO</t>
  </si>
  <si>
    <t>Tabela de referência: DER PR (SET/2023) - SINAPI (ABR/2024) - PREF. CURITIBA (ABR/2023) - ORSE (ABR/2024)</t>
  </si>
  <si>
    <t>ITEM</t>
  </si>
  <si>
    <t>DESCRIÇÃO DO ITEM</t>
  </si>
  <si>
    <t>UNID</t>
  </si>
  <si>
    <t>QTDE</t>
  </si>
  <si>
    <t>TOTAL UNIT</t>
  </si>
  <si>
    <t>R$ UNIT</t>
  </si>
  <si>
    <t>TOTAL</t>
  </si>
  <si>
    <t>(%)</t>
  </si>
  <si>
    <t>FONTE REFERÊNCIA</t>
  </si>
  <si>
    <t>CÓDIGO REFERÊNCIA</t>
  </si>
  <si>
    <t>COMPLEMENTAÇÃO DA DESCRIÇÃO</t>
  </si>
  <si>
    <t>OBSERVAÇÕES</t>
  </si>
  <si>
    <t>SERVIÇOS PRELIMINARES</t>
  </si>
  <si>
    <t xml:space="preserve">     </t>
  </si>
  <si>
    <t>1.1</t>
  </si>
  <si>
    <t>Placa de Obra - 3,00 x 1,50m</t>
  </si>
  <si>
    <t>m2</t>
  </si>
  <si>
    <t>DER-PR</t>
  </si>
  <si>
    <t>Colocada em local a ser definido pela fiscalização</t>
  </si>
  <si>
    <t>1.2</t>
  </si>
  <si>
    <t>Remanejamento poste linha transmição</t>
  </si>
  <si>
    <t>ud</t>
  </si>
  <si>
    <t>Reaproveitamento do material desmontado</t>
  </si>
  <si>
    <t>1.3</t>
  </si>
  <si>
    <t>Locação topográfica com nivelamento de seções transversais de serviços de terraplenagem, inclusive conferências</t>
  </si>
  <si>
    <t>m</t>
  </si>
  <si>
    <t>ORSE</t>
  </si>
  <si>
    <t>Todos os serviços topográficos, incluindo levantamento do executado (asbuilt)</t>
  </si>
  <si>
    <t>TERRAPLENAGEM</t>
  </si>
  <si>
    <t>2.1</t>
  </si>
  <si>
    <t>Regularização compactação do subleito 100% PN (A)</t>
  </si>
  <si>
    <t>DRENAGEM</t>
  </si>
  <si>
    <t>3.1</t>
  </si>
  <si>
    <t>Escavação valas de drenagem 1a. cat.</t>
  </si>
  <si>
    <t>m3</t>
  </si>
  <si>
    <t>Conforme projeto de drenagem</t>
  </si>
  <si>
    <t>3.2</t>
  </si>
  <si>
    <t>Reaterro e apiloamento mecânico</t>
  </si>
  <si>
    <t>3.3</t>
  </si>
  <si>
    <t>Reaterro e apiloamento mecânico preenchimento rebaixo com Brita</t>
  </si>
  <si>
    <t>3.4</t>
  </si>
  <si>
    <t xml:space="preserve">Demolição de alvenaria </t>
  </si>
  <si>
    <t>3.5</t>
  </si>
  <si>
    <t>Sarjeta triangular concreto - tipo 2</t>
  </si>
  <si>
    <t>3.6</t>
  </si>
  <si>
    <t>Transp.segmento sarjeta tipo- 2 (ST-2/SZ-3) c/tubo 0,30m</t>
  </si>
  <si>
    <t>3.7</t>
  </si>
  <si>
    <t>Corpo de BSTC 0,40m MF PA-1, sem berço</t>
  </si>
  <si>
    <t>3.8</t>
  </si>
  <si>
    <t>Caixa Coletora de Sarjeta com Grelha de Ferro</t>
  </si>
  <si>
    <t>composição</t>
  </si>
  <si>
    <t>COMP-01</t>
  </si>
  <si>
    <t>PAVIMENTAÇÃO</t>
  </si>
  <si>
    <t>4.1</t>
  </si>
  <si>
    <t>Brita Graduada 100% PM</t>
  </si>
  <si>
    <t>Camada de 15cm (pista e faixa comp.), seguir granulometria e aplicação especificações DER-PR</t>
  </si>
  <si>
    <t>4.2</t>
  </si>
  <si>
    <t>Imprimação impermeab. exclusive fornec. da emulsão EAI</t>
  </si>
  <si>
    <t>Aplicar EAI conforme especificações e aguardar cura mínima de 24h</t>
  </si>
  <si>
    <t>4.3</t>
  </si>
  <si>
    <t>Pintura de ligação exclusive fornec. da emulsão</t>
  </si>
  <si>
    <t>Aplicar RR-1C conforme especificações e aguardar cura mínima de 24h</t>
  </si>
  <si>
    <t>4.4</t>
  </si>
  <si>
    <t>C.B.U.Q - excl. fornec. do CAP (até 10.000 t) - FAIXA C</t>
  </si>
  <si>
    <t>t</t>
  </si>
  <si>
    <t>Camada de 5cm (pista), Camada de 3cm (ciclofaixa) seguir aplicação especificações DER-PR</t>
  </si>
  <si>
    <t>LIGANTES ASFÁLTICOS</t>
  </si>
  <si>
    <t>5.1</t>
  </si>
  <si>
    <t>Fornecimento de emulsão Asfáltica p/ imprimação EAI</t>
  </si>
  <si>
    <t>5.2</t>
  </si>
  <si>
    <t>Fornecimento de emulsão RR-1C</t>
  </si>
  <si>
    <t>5.3</t>
  </si>
  <si>
    <t>Cimentos asfátlico 50/70</t>
  </si>
  <si>
    <t>Aplicar conforme especificações DER-PR</t>
  </si>
  <si>
    <t>SERVIÇOS COMPLEMENTARES</t>
  </si>
  <si>
    <t>6.1</t>
  </si>
  <si>
    <t>Faixa de 1,5m em ambos os lados após camada de revestimento</t>
  </si>
  <si>
    <t>6.2</t>
  </si>
  <si>
    <t>6.3</t>
  </si>
  <si>
    <t>Concreto Fck = 15 Mpa, preparo em betoneira e lanç.</t>
  </si>
  <si>
    <t>6.4</t>
  </si>
  <si>
    <t>Fornecimento e Espalhamento de Terra Preta</t>
  </si>
  <si>
    <t>SMOP/PR</t>
  </si>
  <si>
    <t>PAI-014</t>
  </si>
  <si>
    <t>6.5</t>
  </si>
  <si>
    <t>Enleivamento (Plantio de Grama em placas)</t>
  </si>
  <si>
    <t>Nivelamento para o plantio de grama</t>
  </si>
  <si>
    <t>SINALIZAÇÃO VIÁRIA</t>
  </si>
  <si>
    <t>7.1</t>
  </si>
  <si>
    <t>Placa sinalização c/ película refletiva</t>
  </si>
  <si>
    <t>Conforme projeto de sinalização</t>
  </si>
  <si>
    <t>7.2</t>
  </si>
  <si>
    <t>Suporte metál.galv.fogo d=2,5" c/tampa e aletas anti-giro h=3,00m</t>
  </si>
  <si>
    <t>7.3</t>
  </si>
  <si>
    <t>Faixa de sinalização horizontal c/tinta resina acrílica base solvente</t>
  </si>
  <si>
    <t>7.4</t>
  </si>
  <si>
    <t>Tacha refletiva bidirecional</t>
  </si>
  <si>
    <t>ENSAIOS E CONTROLE TECNOLÓGICOS
(Os custos com mobilização e desmobilização de equipe e equipamentos para a extração de amostras para os ensaios tecnológicos, exceto da capa asfáltica, serão de responsabilidade da empresa executora da obra)</t>
  </si>
  <si>
    <t>8.1</t>
  </si>
  <si>
    <t>Ensaio de Massa Específica - In Situ - Método Frasco de Areia (Grau de Compactação) - Regularização e Compactação do Subleito</t>
  </si>
  <si>
    <t>DAER/RS</t>
  </si>
  <si>
    <t>Conforme normas e especificações</t>
  </si>
  <si>
    <t>8.2</t>
  </si>
  <si>
    <t>Ensaio de Massa Específica - In Situ - Método Frasco de Areia (Grau de Compactação) - Base</t>
  </si>
  <si>
    <t>8.3</t>
  </si>
  <si>
    <t>Ensaio de Granulometria do Agregado</t>
  </si>
  <si>
    <t>8.4</t>
  </si>
  <si>
    <t>Ensaio de Percentagem de Betume - Misturas Betuminosas</t>
  </si>
  <si>
    <t>8.5</t>
  </si>
  <si>
    <t>Ensaio de Controle do Grau de Compactação da Mistura Asfáltica</t>
  </si>
  <si>
    <t>SEIL/2016</t>
  </si>
  <si>
    <t>74022/53</t>
  </si>
  <si>
    <t>8.6</t>
  </si>
  <si>
    <t>Ensaio de Densidade do Material Betuminoso</t>
  </si>
  <si>
    <t>74022/56</t>
  </si>
  <si>
    <t>8.7</t>
  </si>
  <si>
    <t>Ensaio de Tração por Compressão Diametral - Misturas Betuminosas</t>
  </si>
  <si>
    <t>74022/55</t>
  </si>
  <si>
    <t>8.8</t>
  </si>
  <si>
    <t>Extração de Corpo de Prova de Concreto Asfáltico com Sonda Rotativa</t>
  </si>
  <si>
    <t>8.9</t>
  </si>
  <si>
    <t>Mobilização e Desmobilização de Equipamento e Equipe para Extração de Corpos de Prova da Capa Asfáltica</t>
  </si>
  <si>
    <t>gb</t>
  </si>
  <si>
    <t>3.20</t>
  </si>
  <si>
    <t>TOTAL DO ORÇAMENTO</t>
  </si>
  <si>
    <t>Piên, 10 de Junho 2024.</t>
  </si>
  <si>
    <t>CRONOGRAMA FÍSICO-FINANCEIRO</t>
  </si>
  <si>
    <t>DESCRIÇÃO ETAPA</t>
  </si>
  <si>
    <t>Medição 01</t>
  </si>
  <si>
    <t>Medição 02</t>
  </si>
  <si>
    <t>Medição 03</t>
  </si>
  <si>
    <t>Medição 04</t>
  </si>
  <si>
    <t>Medição 05</t>
  </si>
  <si>
    <t>Medição 06</t>
  </si>
  <si>
    <t>FINAL</t>
  </si>
  <si>
    <t>FÍSICO (%)</t>
  </si>
  <si>
    <t>FINANC (R$)</t>
  </si>
  <si>
    <t>SERVIÇOS PRELIMINARES E APOIO</t>
  </si>
  <si>
    <t>ENSAIOS TECNOLÓGICOS</t>
  </si>
  <si>
    <t>TOTAL POR MEDIÇÃO</t>
  </si>
  <si>
    <t>TOTAL ACUMULADO POR MEDIÇÃO</t>
  </si>
  <si>
    <r>
      <t xml:space="preserve">BDI ESTIMATIVO  - SEM DESONERAÇÃO                           </t>
    </r>
    <r>
      <rPr>
        <b/>
        <sz val="20"/>
        <rFont val="Calibri"/>
        <family val="2"/>
        <scheme val="minor"/>
      </rPr>
      <t xml:space="preserve">          CONSTRUÇÃO DE RODOVIAS</t>
    </r>
  </si>
  <si>
    <t>ADMINISTRAÇÃO CENTRAL</t>
  </si>
  <si>
    <t>AC(*)</t>
  </si>
  <si>
    <t>ADMINISTRAÇÃO LOCAL</t>
  </si>
  <si>
    <t>AL(*)</t>
  </si>
  <si>
    <t>RISCOS</t>
  </si>
  <si>
    <t>R(*)</t>
  </si>
  <si>
    <t>SEGUROS E GARANTIAS</t>
  </si>
  <si>
    <t>SG(*)</t>
  </si>
  <si>
    <t>DESPESAS FINANCEIRAS</t>
  </si>
  <si>
    <t>DF(*)</t>
  </si>
  <si>
    <t>LUCRO</t>
  </si>
  <si>
    <t>L(*)</t>
  </si>
  <si>
    <t>TRIBUTOS (T)</t>
  </si>
  <si>
    <t>ISS</t>
  </si>
  <si>
    <t>PIS</t>
  </si>
  <si>
    <t>COFINS</t>
  </si>
  <si>
    <t>CPRB</t>
  </si>
  <si>
    <t>SUB-TOTAL</t>
  </si>
  <si>
    <t>BDI</t>
  </si>
  <si>
    <t>%</t>
  </si>
  <si>
    <t>BDI REDUZIDO - LIGANTES BETUMINOSOS</t>
  </si>
  <si>
    <t>PERCENTUAL DE ISS =  5% X 40% = 2,00% (**)</t>
  </si>
  <si>
    <t>BDI = (((((1+(AC+AL+R+SG)/100)x(1+DF/100)x(1+L/100))/(1-T/100))-1)x100)</t>
  </si>
  <si>
    <t>(*) PERCENTUAIS MÉDIOS - EM CONFORMIDADE COM O ACÓRDÃO 2622/13-P TCU                                                                                               (**) % DA BASE DE CÁLCULO DO(S) MUNICIPIO(S) ABRANGIDO(S) PELA OBRA</t>
  </si>
  <si>
    <t>Adailton Rogério de Oliveira</t>
  </si>
  <si>
    <t>Engenheiro Civil - CREA PR 68.917/D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</si>
</sst>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(* #,##0.00000000_);_(* \(#,##0.00000000\);_(* &quot;-&quot;??_);_(@_)"/>
    <numFmt numFmtId="167" formatCode="0.0%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MS Sans Serif"/>
    </font>
    <font>
      <sz val="8"/>
      <name val="Arial"/>
    </font>
    <font>
      <sz val="8"/>
      <name val="MS Sans Serif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BDF"/>
        <bgColor indexed="64"/>
      </patternFill>
    </fill>
  </fills>
  <borders count="37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theme="1"/>
      </left>
      <right/>
      <top style="thin">
        <color indexed="55"/>
      </top>
      <bottom style="thin">
        <color indexed="55"/>
      </bottom>
      <diagonal/>
    </border>
    <border>
      <left/>
      <right style="medium">
        <color theme="1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4" fillId="0" borderId="0" applyFill="0" applyBorder="0" applyAlignment="0" applyProtection="0"/>
    <xf numFmtId="0" fontId="5" fillId="0" borderId="0"/>
    <xf numFmtId="9" fontId="4" fillId="0" borderId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6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</cellStyleXfs>
  <cellXfs count="173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43" fontId="2" fillId="0" borderId="0" xfId="2" applyFont="1" applyBorder="1" applyAlignment="1">
      <alignment horizontal="right" vertical="center"/>
    </xf>
    <xf numFmtId="43" fontId="2" fillId="0" borderId="0" xfId="2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2" applyFont="1" applyBorder="1" applyAlignment="1">
      <alignment horizontal="right" vertical="center"/>
    </xf>
    <xf numFmtId="43" fontId="2" fillId="0" borderId="0" xfId="2" applyFont="1" applyFill="1" applyBorder="1" applyAlignment="1">
      <alignment horizontal="right" vertical="center"/>
    </xf>
    <xf numFmtId="43" fontId="2" fillId="0" borderId="0" xfId="2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43" fontId="2" fillId="0" borderId="0" xfId="2" applyFont="1" applyBorder="1" applyAlignment="1">
      <alignment horizontal="right" vertical="center" wrapText="1"/>
    </xf>
    <xf numFmtId="43" fontId="2" fillId="0" borderId="0" xfId="2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horizontal="center" vertical="center" wrapText="1" shrinkToFit="1"/>
    </xf>
    <xf numFmtId="43" fontId="3" fillId="2" borderId="1" xfId="2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 wrapText="1" shrinkToFit="1"/>
    </xf>
    <xf numFmtId="0" fontId="3" fillId="2" borderId="3" xfId="1" applyFont="1" applyFill="1" applyBorder="1" applyAlignment="1">
      <alignment horizontal="center" vertical="center" wrapText="1" shrinkToFit="1"/>
    </xf>
    <xf numFmtId="43" fontId="3" fillId="2" borderId="0" xfId="2" applyFont="1" applyFill="1" applyBorder="1" applyAlignment="1">
      <alignment horizontal="center" vertical="center" wrapText="1" shrinkToFit="1"/>
    </xf>
    <xf numFmtId="43" fontId="3" fillId="2" borderId="4" xfId="2" applyFont="1" applyFill="1" applyBorder="1" applyAlignment="1">
      <alignment horizontal="right" vertical="center" wrapText="1" shrinkToFit="1"/>
    </xf>
    <xf numFmtId="0" fontId="3" fillId="3" borderId="0" xfId="1" applyFont="1" applyFill="1" applyAlignment="1">
      <alignment horizontal="center" vertical="center" wrapText="1" shrinkToFit="1"/>
    </xf>
    <xf numFmtId="0" fontId="3" fillId="2" borderId="5" xfId="1" applyFont="1" applyFill="1" applyBorder="1" applyAlignment="1">
      <alignment horizontal="center" vertical="center" wrapText="1" shrinkToFit="1"/>
    </xf>
    <xf numFmtId="165" fontId="4" fillId="0" borderId="0" xfId="2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3" fontId="5" fillId="0" borderId="0" xfId="2" applyFont="1" applyBorder="1" applyAlignment="1">
      <alignment vertical="center"/>
    </xf>
    <xf numFmtId="43" fontId="6" fillId="0" borderId="0" xfId="2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43" fontId="4" fillId="0" borderId="0" xfId="2" applyFont="1" applyBorder="1" applyAlignment="1">
      <alignment horizontal="right" vertical="center"/>
    </xf>
    <xf numFmtId="43" fontId="5" fillId="0" borderId="0" xfId="2" applyFont="1" applyBorder="1" applyAlignment="1">
      <alignment horizontal="right" vertical="center" wrapText="1"/>
    </xf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43" fontId="4" fillId="0" borderId="0" xfId="2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/>
    </xf>
    <xf numFmtId="0" fontId="1" fillId="0" borderId="0" xfId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43" fontId="1" fillId="0" borderId="0" xfId="2" applyAlignment="1">
      <alignment vertical="center"/>
    </xf>
    <xf numFmtId="167" fontId="1" fillId="0" borderId="0" xfId="3" applyNumberFormat="1" applyAlignment="1">
      <alignment vertical="center"/>
    </xf>
    <xf numFmtId="43" fontId="4" fillId="0" borderId="0" xfId="2" applyFont="1" applyAlignment="1">
      <alignment vertical="center"/>
    </xf>
    <xf numFmtId="167" fontId="4" fillId="0" borderId="0" xfId="3" applyNumberFormat="1" applyFont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43" fontId="11" fillId="0" borderId="0" xfId="2" applyFont="1" applyAlignment="1">
      <alignment vertical="center"/>
    </xf>
    <xf numFmtId="167" fontId="11" fillId="0" borderId="0" xfId="3" applyNumberFormat="1" applyFont="1" applyAlignment="1">
      <alignment vertical="center"/>
    </xf>
    <xf numFmtId="0" fontId="11" fillId="0" borderId="0" xfId="1" applyFont="1" applyAlignment="1">
      <alignment vertical="center"/>
    </xf>
    <xf numFmtId="43" fontId="1" fillId="0" borderId="0" xfId="1" applyNumberFormat="1" applyAlignment="1">
      <alignment vertical="center"/>
    </xf>
    <xf numFmtId="167" fontId="1" fillId="0" borderId="0" xfId="3" applyNumberFormat="1"/>
    <xf numFmtId="9" fontId="1" fillId="0" borderId="0" xfId="3"/>
    <xf numFmtId="43" fontId="1" fillId="0" borderId="0" xfId="2"/>
    <xf numFmtId="43" fontId="1" fillId="0" borderId="0" xfId="1" applyNumberFormat="1"/>
    <xf numFmtId="10" fontId="4" fillId="0" borderId="0" xfId="3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43" fontId="1" fillId="0" borderId="0" xfId="2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43" fontId="8" fillId="0" borderId="0" xfId="2" applyFont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 shrinkToFit="1"/>
    </xf>
    <xf numFmtId="0" fontId="3" fillId="0" borderId="0" xfId="1" applyFont="1" applyAlignment="1">
      <alignment horizontal="center" vertical="center" wrapText="1" shrinkToFit="1"/>
    </xf>
    <xf numFmtId="0" fontId="2" fillId="8" borderId="0" xfId="1" applyFont="1" applyFill="1" applyAlignment="1">
      <alignment horizontal="center" vertical="center"/>
    </xf>
    <xf numFmtId="0" fontId="2" fillId="8" borderId="0" xfId="1" applyFont="1" applyFill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 shrinkToFit="1"/>
    </xf>
    <xf numFmtId="43" fontId="5" fillId="8" borderId="0" xfId="2" applyFont="1" applyFill="1" applyBorder="1" applyAlignment="1">
      <alignment horizontal="center" vertical="center"/>
    </xf>
    <xf numFmtId="17" fontId="3" fillId="8" borderId="0" xfId="1" applyNumberFormat="1" applyFont="1" applyFill="1" applyAlignment="1">
      <alignment horizontal="center" vertical="center" wrapText="1" shrinkToFit="1"/>
    </xf>
    <xf numFmtId="17" fontId="3" fillId="0" borderId="0" xfId="1" applyNumberFormat="1" applyFont="1" applyAlignment="1">
      <alignment horizontal="center" vertical="center" wrapText="1" shrinkToFit="1"/>
    </xf>
    <xf numFmtId="43" fontId="4" fillId="0" borderId="0" xfId="2" applyFont="1" applyFill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164" fontId="1" fillId="0" borderId="0" xfId="16" applyFont="1"/>
    <xf numFmtId="0" fontId="15" fillId="0" borderId="0" xfId="17" applyAlignment="1" applyProtection="1">
      <alignment vertical="center"/>
      <protection locked="0"/>
    </xf>
    <xf numFmtId="0" fontId="15" fillId="0" borderId="0" xfId="17" applyProtection="1">
      <protection locked="0"/>
    </xf>
    <xf numFmtId="0" fontId="15" fillId="0" borderId="0" xfId="17"/>
    <xf numFmtId="0" fontId="20" fillId="0" borderId="9" xfId="21" applyFont="1" applyBorder="1" applyAlignment="1">
      <alignment vertical="center"/>
    </xf>
    <xf numFmtId="0" fontId="20" fillId="0" borderId="20" xfId="21" applyFont="1" applyBorder="1" applyAlignment="1">
      <alignment horizontal="center" vertical="center"/>
    </xf>
    <xf numFmtId="2" fontId="21" fillId="0" borderId="24" xfId="21" applyNumberFormat="1" applyFont="1" applyBorder="1" applyAlignment="1">
      <alignment vertical="center"/>
    </xf>
    <xf numFmtId="0" fontId="20" fillId="0" borderId="19" xfId="21" applyFont="1" applyBorder="1" applyAlignment="1">
      <alignment horizontal="center" vertical="center"/>
    </xf>
    <xf numFmtId="2" fontId="21" fillId="0" borderId="25" xfId="21" applyNumberFormat="1" applyFont="1" applyBorder="1" applyAlignment="1">
      <alignment horizontal="right" vertical="center"/>
    </xf>
    <xf numFmtId="0" fontId="20" fillId="0" borderId="24" xfId="21" applyFont="1" applyBorder="1" applyAlignment="1">
      <alignment horizontal="center" vertical="center"/>
    </xf>
    <xf numFmtId="2" fontId="21" fillId="0" borderId="23" xfId="21" applyNumberFormat="1" applyFont="1" applyBorder="1" applyAlignment="1">
      <alignment horizontal="right" vertical="center"/>
    </xf>
    <xf numFmtId="0" fontId="20" fillId="0" borderId="23" xfId="21" applyFont="1" applyBorder="1" applyAlignment="1">
      <alignment horizontal="center" vertical="center"/>
    </xf>
    <xf numFmtId="0" fontId="20" fillId="9" borderId="10" xfId="21" applyFont="1" applyFill="1" applyBorder="1" applyAlignment="1">
      <alignment vertical="center"/>
    </xf>
    <xf numFmtId="0" fontId="20" fillId="9" borderId="16" xfId="21" applyFont="1" applyFill="1" applyBorder="1" applyAlignment="1">
      <alignment horizontal="center" vertical="center"/>
    </xf>
    <xf numFmtId="4" fontId="20" fillId="9" borderId="22" xfId="21" applyNumberFormat="1" applyFont="1" applyFill="1" applyBorder="1" applyAlignment="1">
      <alignment horizontal="right" vertical="center"/>
    </xf>
    <xf numFmtId="0" fontId="20" fillId="9" borderId="10" xfId="21" applyFont="1" applyFill="1" applyBorder="1" applyAlignment="1">
      <alignment vertical="center" wrapText="1"/>
    </xf>
    <xf numFmtId="0" fontId="17" fillId="0" borderId="0" xfId="21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" fillId="0" borderId="26" xfId="1" applyBorder="1" applyAlignment="1">
      <alignment horizontal="right" vertical="center" wrapText="1" shrinkToFit="1"/>
    </xf>
    <xf numFmtId="0" fontId="1" fillId="0" borderId="26" xfId="1" applyBorder="1" applyAlignment="1">
      <alignment horizontal="left" vertical="center" wrapText="1" shrinkToFit="1"/>
    </xf>
    <xf numFmtId="0" fontId="1" fillId="0" borderId="26" xfId="1" applyBorder="1" applyAlignment="1">
      <alignment horizontal="center" vertical="center" wrapText="1" shrinkToFit="1"/>
    </xf>
    <xf numFmtId="0" fontId="18" fillId="9" borderId="11" xfId="21" applyFont="1" applyFill="1" applyBorder="1" applyAlignment="1">
      <alignment horizontal="center" vertical="center" wrapText="1"/>
    </xf>
    <xf numFmtId="0" fontId="18" fillId="9" borderId="12" xfId="21" applyFont="1" applyFill="1" applyBorder="1" applyAlignment="1">
      <alignment horizontal="center" vertical="center" wrapText="1"/>
    </xf>
    <xf numFmtId="0" fontId="18" fillId="9" borderId="13" xfId="21" applyFont="1" applyFill="1" applyBorder="1" applyAlignment="1">
      <alignment horizontal="center" vertical="center" wrapText="1"/>
    </xf>
    <xf numFmtId="0" fontId="18" fillId="9" borderId="8" xfId="21" applyFont="1" applyFill="1" applyBorder="1" applyAlignment="1">
      <alignment horizontal="center" vertical="center" wrapText="1"/>
    </xf>
    <xf numFmtId="0" fontId="18" fillId="9" borderId="14" xfId="21" applyFont="1" applyFill="1" applyBorder="1" applyAlignment="1">
      <alignment horizontal="center" vertical="center" wrapText="1"/>
    </xf>
    <xf numFmtId="0" fontId="18" fillId="9" borderId="15" xfId="21" applyFont="1" applyFill="1" applyBorder="1" applyAlignment="1">
      <alignment horizontal="center" vertical="center" wrapText="1"/>
    </xf>
    <xf numFmtId="0" fontId="20" fillId="0" borderId="19" xfId="21" applyFont="1" applyBorder="1" applyAlignment="1">
      <alignment horizontal="left" vertical="center"/>
    </xf>
    <xf numFmtId="0" fontId="20" fillId="0" borderId="21" xfId="21" applyFont="1" applyBorder="1" applyAlignment="1">
      <alignment horizontal="left" vertical="center"/>
    </xf>
    <xf numFmtId="0" fontId="20" fillId="0" borderId="23" xfId="21" applyFont="1" applyBorder="1" applyAlignment="1">
      <alignment horizontal="left" vertical="center"/>
    </xf>
    <xf numFmtId="0" fontId="20" fillId="0" borderId="16" xfId="21" applyFont="1" applyBorder="1" applyAlignment="1">
      <alignment horizontal="center" vertical="center"/>
    </xf>
    <xf numFmtId="0" fontId="20" fillId="0" borderId="17" xfId="21" applyFont="1" applyBorder="1" applyAlignment="1">
      <alignment horizontal="center" vertical="center"/>
    </xf>
    <xf numFmtId="0" fontId="20" fillId="0" borderId="18" xfId="21" applyFont="1" applyBorder="1" applyAlignment="1">
      <alignment horizontal="center" vertical="center"/>
    </xf>
    <xf numFmtId="0" fontId="22" fillId="0" borderId="8" xfId="21" applyFont="1" applyBorder="1" applyAlignment="1">
      <alignment horizontal="center" vertical="center"/>
    </xf>
    <xf numFmtId="0" fontId="22" fillId="0" borderId="14" xfId="21" applyFont="1" applyBorder="1" applyAlignment="1">
      <alignment horizontal="center" vertical="center"/>
    </xf>
    <xf numFmtId="0" fontId="22" fillId="0" borderId="15" xfId="21" applyFont="1" applyBorder="1" applyAlignment="1">
      <alignment horizontal="center" vertical="center"/>
    </xf>
    <xf numFmtId="0" fontId="23" fillId="0" borderId="16" xfId="21" applyFont="1" applyBorder="1" applyAlignment="1">
      <alignment horizontal="left" vertical="center" wrapText="1"/>
    </xf>
    <xf numFmtId="0" fontId="23" fillId="0" borderId="17" xfId="21" applyFont="1" applyBorder="1" applyAlignment="1">
      <alignment horizontal="left" vertical="center" wrapText="1"/>
    </xf>
    <xf numFmtId="0" fontId="23" fillId="0" borderId="18" xfId="21" applyFont="1" applyBorder="1" applyAlignment="1">
      <alignment horizontal="left" vertical="center" wrapText="1"/>
    </xf>
    <xf numFmtId="0" fontId="4" fillId="0" borderId="26" xfId="1" applyFont="1" applyBorder="1" applyAlignment="1">
      <alignment horizontal="right" vertical="center" wrapText="1" shrinkToFit="1"/>
    </xf>
    <xf numFmtId="0" fontId="4" fillId="0" borderId="26" xfId="1" applyFont="1" applyBorder="1" applyAlignment="1">
      <alignment horizontal="left" vertical="center" wrapText="1" shrinkToFit="1"/>
    </xf>
    <xf numFmtId="43" fontId="4" fillId="0" borderId="26" xfId="2" applyFont="1" applyFill="1" applyBorder="1" applyAlignment="1">
      <alignment horizontal="right" vertical="center" wrapText="1" shrinkToFit="1"/>
    </xf>
    <xf numFmtId="43" fontId="4" fillId="0" borderId="27" xfId="2" applyFont="1" applyFill="1" applyBorder="1" applyAlignment="1">
      <alignment horizontal="right" vertical="center" wrapText="1" shrinkToFit="1"/>
    </xf>
    <xf numFmtId="43" fontId="4" fillId="0" borderId="26" xfId="2" applyFont="1" applyFill="1" applyBorder="1" applyAlignment="1">
      <alignment horizontal="center" vertical="center" wrapText="1" shrinkToFit="1"/>
    </xf>
    <xf numFmtId="43" fontId="4" fillId="8" borderId="26" xfId="2" applyFont="1" applyFill="1" applyBorder="1" applyAlignment="1">
      <alignment horizontal="center" vertical="center" wrapText="1" shrinkToFit="1"/>
    </xf>
    <xf numFmtId="43" fontId="4" fillId="0" borderId="28" xfId="2" applyFont="1" applyFill="1" applyBorder="1" applyAlignment="1">
      <alignment horizontal="right" vertical="center" wrapText="1" shrinkToFit="1"/>
    </xf>
    <xf numFmtId="10" fontId="4" fillId="0" borderId="26" xfId="3" applyNumberFormat="1" applyFont="1" applyFill="1" applyBorder="1" applyAlignment="1">
      <alignment horizontal="right" vertical="center" wrapText="1" shrinkToFit="1"/>
    </xf>
    <xf numFmtId="0" fontId="4" fillId="0" borderId="26" xfId="1" applyFont="1" applyBorder="1" applyAlignment="1">
      <alignment horizontal="center" vertical="center" wrapText="1" shrinkToFit="1"/>
    </xf>
    <xf numFmtId="43" fontId="1" fillId="0" borderId="27" xfId="2" applyFont="1" applyFill="1" applyBorder="1" applyAlignment="1">
      <alignment horizontal="right" vertical="center" wrapText="1" shrinkToFit="1"/>
    </xf>
    <xf numFmtId="43" fontId="1" fillId="0" borderId="26" xfId="2" applyFont="1" applyFill="1" applyBorder="1" applyAlignment="1">
      <alignment horizontal="right" vertical="center" wrapText="1" shrinkToFit="1"/>
    </xf>
    <xf numFmtId="43" fontId="1" fillId="8" borderId="26" xfId="2" applyFont="1" applyFill="1" applyBorder="1" applyAlignment="1">
      <alignment horizontal="right" vertical="center" wrapText="1" shrinkToFit="1"/>
    </xf>
    <xf numFmtId="43" fontId="1" fillId="0" borderId="28" xfId="2" applyFont="1" applyFill="1" applyBorder="1" applyAlignment="1">
      <alignment horizontal="right" vertical="center" wrapText="1" shrinkToFit="1"/>
    </xf>
    <xf numFmtId="10" fontId="1" fillId="0" borderId="26" xfId="3" applyNumberFormat="1" applyFont="1" applyFill="1" applyBorder="1" applyAlignment="1">
      <alignment horizontal="right" vertical="center" wrapText="1" shrinkToFit="1"/>
    </xf>
    <xf numFmtId="43" fontId="1" fillId="0" borderId="26" xfId="2" applyFont="1" applyFill="1" applyBorder="1" applyAlignment="1">
      <alignment horizontal="center" vertical="center" wrapText="1" shrinkToFit="1"/>
    </xf>
    <xf numFmtId="0" fontId="1" fillId="0" borderId="26" xfId="1" applyFont="1" applyBorder="1" applyAlignment="1">
      <alignment horizontal="center" vertical="center" wrapText="1" shrinkToFit="1"/>
    </xf>
    <xf numFmtId="0" fontId="1" fillId="0" borderId="26" xfId="1" applyFont="1" applyBorder="1" applyAlignment="1">
      <alignment horizontal="left" vertical="center" wrapText="1" shrinkToFit="1"/>
    </xf>
    <xf numFmtId="43" fontId="1" fillId="0" borderId="0" xfId="2" applyFont="1" applyFill="1" applyBorder="1" applyAlignment="1">
      <alignment vertical="center"/>
    </xf>
    <xf numFmtId="43" fontId="4" fillId="8" borderId="26" xfId="2" applyFont="1" applyFill="1" applyBorder="1" applyAlignment="1">
      <alignment horizontal="right" vertical="center" wrapText="1" shrinkToFit="1"/>
    </xf>
    <xf numFmtId="0" fontId="6" fillId="0" borderId="26" xfId="1" applyFont="1" applyBorder="1" applyAlignment="1">
      <alignment horizontal="right" vertical="center" wrapText="1" shrinkToFit="1"/>
    </xf>
    <xf numFmtId="0" fontId="7" fillId="0" borderId="26" xfId="1" applyFont="1" applyBorder="1" applyAlignment="1">
      <alignment horizontal="left" vertical="center" wrapText="1" shrinkToFit="1"/>
    </xf>
    <xf numFmtId="43" fontId="6" fillId="0" borderId="26" xfId="2" applyFont="1" applyBorder="1" applyAlignment="1">
      <alignment horizontal="right" vertical="center" wrapText="1" shrinkToFit="1"/>
    </xf>
    <xf numFmtId="43" fontId="7" fillId="0" borderId="27" xfId="2" applyFont="1" applyBorder="1" applyAlignment="1">
      <alignment horizontal="right" vertical="center" wrapText="1" shrinkToFit="1"/>
    </xf>
    <xf numFmtId="43" fontId="6" fillId="0" borderId="26" xfId="2" applyFont="1" applyBorder="1" applyAlignment="1">
      <alignment horizontal="center" vertical="center" wrapText="1" shrinkToFit="1"/>
    </xf>
    <xf numFmtId="43" fontId="6" fillId="8" borderId="26" xfId="2" applyFont="1" applyFill="1" applyBorder="1" applyAlignment="1">
      <alignment horizontal="center" vertical="center" wrapText="1" shrinkToFit="1"/>
    </xf>
    <xf numFmtId="43" fontId="7" fillId="0" borderId="28" xfId="2" applyFont="1" applyBorder="1" applyAlignment="1">
      <alignment horizontal="right" vertical="center" wrapText="1" shrinkToFit="1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left" vertical="center" wrapText="1"/>
    </xf>
    <xf numFmtId="43" fontId="1" fillId="0" borderId="0" xfId="2" applyFont="1" applyBorder="1" applyAlignment="1">
      <alignment horizontal="right" vertical="center" wrapText="1"/>
    </xf>
    <xf numFmtId="43" fontId="1" fillId="0" borderId="0" xfId="2" applyFont="1" applyBorder="1" applyAlignment="1">
      <alignment horizontal="center" vertical="center"/>
    </xf>
    <xf numFmtId="43" fontId="1" fillId="8" borderId="0" xfId="2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43" fontId="1" fillId="0" borderId="0" xfId="2" applyFont="1" applyBorder="1" applyAlignment="1">
      <alignment vertical="center"/>
    </xf>
    <xf numFmtId="164" fontId="1" fillId="0" borderId="0" xfId="16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6" fontId="1" fillId="0" borderId="0" xfId="2" applyNumberFormat="1" applyFont="1" applyBorder="1" applyAlignment="1">
      <alignment horizontal="right" vertical="center"/>
    </xf>
    <xf numFmtId="0" fontId="1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9" fontId="4" fillId="0" borderId="31" xfId="3" applyFont="1" applyBorder="1" applyAlignment="1">
      <alignment horizontal="center" vertical="center"/>
    </xf>
    <xf numFmtId="9" fontId="4" fillId="0" borderId="32" xfId="3" applyFont="1" applyBorder="1" applyAlignment="1">
      <alignment horizontal="center" vertical="center"/>
    </xf>
    <xf numFmtId="9" fontId="4" fillId="0" borderId="33" xfId="3" applyFont="1" applyBorder="1" applyAlignment="1">
      <alignment horizontal="center" vertical="center"/>
    </xf>
    <xf numFmtId="9" fontId="11" fillId="2" borderId="31" xfId="3" applyFont="1" applyFill="1" applyBorder="1" applyAlignment="1">
      <alignment horizontal="center" vertical="center"/>
    </xf>
    <xf numFmtId="43" fontId="11" fillId="5" borderId="31" xfId="2" applyFont="1" applyFill="1" applyBorder="1" applyAlignment="1">
      <alignment horizontal="center" vertical="center"/>
    </xf>
    <xf numFmtId="0" fontId="1" fillId="0" borderId="31" xfId="1" applyBorder="1" applyAlignment="1">
      <alignment horizontal="right" vertical="center"/>
    </xf>
    <xf numFmtId="0" fontId="1" fillId="0" borderId="33" xfId="1" applyBorder="1" applyAlignment="1">
      <alignment vertical="center"/>
    </xf>
    <xf numFmtId="9" fontId="1" fillId="2" borderId="31" xfId="3" applyFill="1" applyBorder="1" applyAlignment="1">
      <alignment vertical="center"/>
    </xf>
    <xf numFmtId="43" fontId="1" fillId="5" borderId="31" xfId="2" applyFill="1" applyBorder="1" applyAlignment="1">
      <alignment vertical="center"/>
    </xf>
    <xf numFmtId="9" fontId="1" fillId="2" borderId="31" xfId="1" applyNumberFormat="1" applyFill="1" applyBorder="1" applyAlignment="1">
      <alignment vertical="center"/>
    </xf>
    <xf numFmtId="0" fontId="1" fillId="0" borderId="32" xfId="1" applyBorder="1" applyAlignment="1">
      <alignment horizontal="right" vertical="center"/>
    </xf>
    <xf numFmtId="10" fontId="1" fillId="6" borderId="31" xfId="3" applyNumberFormat="1" applyFill="1" applyBorder="1" applyAlignment="1">
      <alignment vertical="center"/>
    </xf>
    <xf numFmtId="43" fontId="1" fillId="7" borderId="31" xfId="2" applyFill="1" applyBorder="1" applyAlignment="1">
      <alignment vertical="center"/>
    </xf>
    <xf numFmtId="9" fontId="4" fillId="6" borderId="31" xfId="3" applyFont="1" applyFill="1" applyBorder="1" applyAlignment="1">
      <alignment vertical="center"/>
    </xf>
    <xf numFmtId="43" fontId="4" fillId="7" borderId="31" xfId="2" applyFont="1" applyFill="1" applyBorder="1" applyAlignment="1">
      <alignment vertical="center"/>
    </xf>
    <xf numFmtId="10" fontId="1" fillId="2" borderId="31" xfId="3" applyNumberFormat="1" applyFill="1" applyBorder="1" applyAlignment="1">
      <alignment vertical="center"/>
    </xf>
    <xf numFmtId="0" fontId="1" fillId="0" borderId="0" xfId="1" applyFont="1"/>
    <xf numFmtId="0" fontId="20" fillId="0" borderId="34" xfId="21" applyFont="1" applyBorder="1" applyAlignment="1">
      <alignment horizontal="right" vertical="center"/>
    </xf>
    <xf numFmtId="0" fontId="20" fillId="0" borderId="35" xfId="21" applyFont="1" applyBorder="1" applyAlignment="1">
      <alignment vertical="center"/>
    </xf>
    <xf numFmtId="2" fontId="21" fillId="0" borderId="36" xfId="21" applyNumberFormat="1" applyFont="1" applyBorder="1" applyAlignment="1">
      <alignment vertical="center"/>
    </xf>
  </cellXfs>
  <cellStyles count="22">
    <cellStyle name="Normal" xfId="0" builtinId="0"/>
    <cellStyle name="Normal 2" xfId="1" xr:uid="{00000000-0005-0000-0000-000001000000}"/>
    <cellStyle name="Normal 2 2" xfId="4" xr:uid="{00000000-0005-0000-0000-000002000000}"/>
    <cellStyle name="Normal 2 2 2 5" xfId="14" xr:uid="{00000000-0005-0000-0000-000003000000}"/>
    <cellStyle name="Normal 2 3" xfId="7" xr:uid="{00000000-0005-0000-0000-000004000000}"/>
    <cellStyle name="Normal 2 4" xfId="19" xr:uid="{00000000-0005-0000-0000-000005000000}"/>
    <cellStyle name="Normal 2 8" xfId="10" xr:uid="{00000000-0005-0000-0000-000006000000}"/>
    <cellStyle name="Normal 3" xfId="18" xr:uid="{00000000-0005-0000-0000-000007000000}"/>
    <cellStyle name="Normal 3 2" xfId="17" xr:uid="{00000000-0005-0000-0000-000008000000}"/>
    <cellStyle name="Normal 7" xfId="21" xr:uid="{FD2CBBF1-C1E7-4D4B-AE4E-1C8C5A7484F6}"/>
    <cellStyle name="Porcentagem 2" xfId="3" xr:uid="{00000000-0005-0000-0000-00000A000000}"/>
    <cellStyle name="Porcentagem 2 2" xfId="9" xr:uid="{00000000-0005-0000-0000-00000B000000}"/>
    <cellStyle name="Porcentagem 3" xfId="15" xr:uid="{00000000-0005-0000-0000-00000C000000}"/>
    <cellStyle name="Porcentagem 5 2" xfId="12" xr:uid="{00000000-0005-0000-0000-00000D000000}"/>
    <cellStyle name="Porcentagem 6" xfId="6" xr:uid="{00000000-0005-0000-0000-00000E000000}"/>
    <cellStyle name="Vírgula" xfId="16" builtinId="3"/>
    <cellStyle name="Vírgula 2" xfId="2" xr:uid="{00000000-0005-0000-0000-000010000000}"/>
    <cellStyle name="Vírgula 2 2" xfId="8" xr:uid="{00000000-0005-0000-0000-000011000000}"/>
    <cellStyle name="Vírgula 2 4 3 2" xfId="11" xr:uid="{00000000-0005-0000-0000-000012000000}"/>
    <cellStyle name="Vírgula 3" xfId="13" xr:uid="{00000000-0005-0000-0000-000013000000}"/>
    <cellStyle name="Vírgula 4" xfId="20" xr:uid="{00000000-0005-0000-0000-000014000000}"/>
    <cellStyle name="Vírgula 7" xfId="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296718</xdr:colOff>
      <xdr:row>5</xdr:row>
      <xdr:rowOff>95250</xdr:rowOff>
    </xdr:to>
    <xdr:pic>
      <xdr:nvPicPr>
        <xdr:cNvPr id="4" name="Picture 2" descr="logo prefeitura endereç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481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856288</xdr:colOff>
      <xdr:row>65</xdr:row>
      <xdr:rowOff>134697</xdr:rowOff>
    </xdr:from>
    <xdr:to>
      <xdr:col>13</xdr:col>
      <xdr:colOff>3356745</xdr:colOff>
      <xdr:row>70</xdr:row>
      <xdr:rowOff>158455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326591" y="15076439"/>
          <a:ext cx="2500457" cy="8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ADAILTON ROGÉRIO DE OLIVEIRA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Engenheiro Civil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CREA PR 68.917-D</a:t>
          </a:r>
          <a:endParaRPr lang="pt-BR">
            <a:effectLst/>
          </a:endParaRPr>
        </a:p>
        <a:p>
          <a:pPr algn="ctr" rtl="0">
            <a:lnSpc>
              <a:spcPts val="10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3505200</xdr:colOff>
      <xdr:row>0</xdr:row>
      <xdr:rowOff>733425</xdr:rowOff>
    </xdr:to>
    <xdr:pic>
      <xdr:nvPicPr>
        <xdr:cNvPr id="4" name="Picture 2" descr="logo prefeitura endereç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3838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180974</xdr:colOff>
      <xdr:row>24</xdr:row>
      <xdr:rowOff>63313</xdr:rowOff>
    </xdr:from>
    <xdr:to>
      <xdr:col>16</xdr:col>
      <xdr:colOff>314325</xdr:colOff>
      <xdr:row>29</xdr:row>
      <xdr:rowOff>95249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9544049" y="5483038"/>
          <a:ext cx="2266951" cy="8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ADAILTON ROGÉRIO DE OLIVEIRA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Engenheiro Civil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CREA PR 68.917-D</a:t>
          </a:r>
          <a:endParaRPr lang="pt-BR">
            <a:effectLst/>
          </a:endParaRPr>
        </a:p>
        <a:p>
          <a:pPr algn="ctr" rtl="0">
            <a:lnSpc>
              <a:spcPts val="10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uy\_01%20Reequil&#237;brio%20-%20arquivos%20revisados\Realinamento%20SET%202017-INCC-mensal%20ANP-DNI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C"/>
      <sheetName val="ANP após 2015"/>
      <sheetName val="percentuais por insumo"/>
      <sheetName val="TESTE"/>
      <sheetName val="proposta"/>
      <sheetName val="2017 SEM"/>
      <sheetName val="R1"/>
      <sheetName val="R2"/>
      <sheetName val="R3"/>
      <sheetName val="R4"/>
      <sheetName val="R5"/>
      <sheetName val="R6"/>
      <sheetName val="R7"/>
      <sheetName val="R8 saldo"/>
      <sheetName val="SOMA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7"/>
  <dimension ref="A1:P107"/>
  <sheetViews>
    <sheetView showGridLines="0" tabSelected="1" topLeftCell="A37" zoomScale="99" zoomScaleNormal="99" workbookViewId="0">
      <selection activeCell="A8" sqref="A8"/>
    </sheetView>
  </sheetViews>
  <sheetFormatPr defaultRowHeight="12.75"/>
  <cols>
    <col min="1" max="1" width="8" style="29" customWidth="1"/>
    <col min="2" max="2" width="60.5703125" style="30" customWidth="1"/>
    <col min="3" max="3" width="12.28515625" style="34" customWidth="1"/>
    <col min="4" max="4" width="12.85546875" style="32" customWidth="1"/>
    <col min="5" max="6" width="12.28515625" style="33" hidden="1" customWidth="1"/>
    <col min="7" max="7" width="12.28515625" style="68" hidden="1" customWidth="1"/>
    <col min="8" max="8" width="12.28515625" style="33" customWidth="1"/>
    <col min="9" max="10" width="13.140625" style="34" customWidth="1"/>
    <col min="11" max="11" width="12.28515625" style="33" customWidth="1"/>
    <col min="12" max="12" width="17.42578125" style="61" customWidth="1"/>
    <col min="13" max="13" width="52.7109375" style="30" hidden="1" customWidth="1"/>
    <col min="14" max="14" width="60.5703125" style="30" customWidth="1"/>
    <col min="15" max="15" width="23.42578125" style="26" customWidth="1"/>
    <col min="16" max="254" width="9.140625" style="25"/>
    <col min="255" max="255" width="6.85546875" style="25" customWidth="1"/>
    <col min="256" max="256" width="96.7109375" style="25" customWidth="1"/>
    <col min="257" max="257" width="12.28515625" style="25" customWidth="1"/>
    <col min="258" max="258" width="12.85546875" style="25" customWidth="1"/>
    <col min="259" max="259" width="12.28515625" style="25" customWidth="1"/>
    <col min="260" max="261" width="13.140625" style="25" customWidth="1"/>
    <col min="262" max="265" width="12.28515625" style="25" customWidth="1"/>
    <col min="266" max="266" width="17.42578125" style="25" customWidth="1"/>
    <col min="267" max="267" width="52.7109375" style="25" customWidth="1"/>
    <col min="268" max="268" width="23.42578125" style="25" customWidth="1"/>
    <col min="269" max="269" width="12.7109375" style="25" bestFit="1" customWidth="1"/>
    <col min="270" max="270" width="15.85546875" style="25" customWidth="1"/>
    <col min="271" max="510" width="9.140625" style="25"/>
    <col min="511" max="511" width="6.85546875" style="25" customWidth="1"/>
    <col min="512" max="512" width="96.7109375" style="25" customWidth="1"/>
    <col min="513" max="513" width="12.28515625" style="25" customWidth="1"/>
    <col min="514" max="514" width="12.85546875" style="25" customWidth="1"/>
    <col min="515" max="515" width="12.28515625" style="25" customWidth="1"/>
    <col min="516" max="517" width="13.140625" style="25" customWidth="1"/>
    <col min="518" max="521" width="12.28515625" style="25" customWidth="1"/>
    <col min="522" max="522" width="17.42578125" style="25" customWidth="1"/>
    <col min="523" max="523" width="52.7109375" style="25" customWidth="1"/>
    <col min="524" max="524" width="23.42578125" style="25" customWidth="1"/>
    <col min="525" max="525" width="12.7109375" style="25" bestFit="1" customWidth="1"/>
    <col min="526" max="526" width="15.85546875" style="25" customWidth="1"/>
    <col min="527" max="766" width="9.140625" style="25"/>
    <col min="767" max="767" width="6.85546875" style="25" customWidth="1"/>
    <col min="768" max="768" width="96.7109375" style="25" customWidth="1"/>
    <col min="769" max="769" width="12.28515625" style="25" customWidth="1"/>
    <col min="770" max="770" width="12.85546875" style="25" customWidth="1"/>
    <col min="771" max="771" width="12.28515625" style="25" customWidth="1"/>
    <col min="772" max="773" width="13.140625" style="25" customWidth="1"/>
    <col min="774" max="777" width="12.28515625" style="25" customWidth="1"/>
    <col min="778" max="778" width="17.42578125" style="25" customWidth="1"/>
    <col min="779" max="779" width="52.7109375" style="25" customWidth="1"/>
    <col min="780" max="780" width="23.42578125" style="25" customWidth="1"/>
    <col min="781" max="781" width="12.7109375" style="25" bestFit="1" customWidth="1"/>
    <col min="782" max="782" width="15.85546875" style="25" customWidth="1"/>
    <col min="783" max="1022" width="9.140625" style="25"/>
    <col min="1023" max="1023" width="6.85546875" style="25" customWidth="1"/>
    <col min="1024" max="1024" width="96.7109375" style="25" customWidth="1"/>
    <col min="1025" max="1025" width="12.28515625" style="25" customWidth="1"/>
    <col min="1026" max="1026" width="12.85546875" style="25" customWidth="1"/>
    <col min="1027" max="1027" width="12.28515625" style="25" customWidth="1"/>
    <col min="1028" max="1029" width="13.140625" style="25" customWidth="1"/>
    <col min="1030" max="1033" width="12.28515625" style="25" customWidth="1"/>
    <col min="1034" max="1034" width="17.42578125" style="25" customWidth="1"/>
    <col min="1035" max="1035" width="52.7109375" style="25" customWidth="1"/>
    <col min="1036" max="1036" width="23.42578125" style="25" customWidth="1"/>
    <col min="1037" max="1037" width="12.7109375" style="25" bestFit="1" customWidth="1"/>
    <col min="1038" max="1038" width="15.85546875" style="25" customWidth="1"/>
    <col min="1039" max="1278" width="9.140625" style="25"/>
    <col min="1279" max="1279" width="6.85546875" style="25" customWidth="1"/>
    <col min="1280" max="1280" width="96.7109375" style="25" customWidth="1"/>
    <col min="1281" max="1281" width="12.28515625" style="25" customWidth="1"/>
    <col min="1282" max="1282" width="12.85546875" style="25" customWidth="1"/>
    <col min="1283" max="1283" width="12.28515625" style="25" customWidth="1"/>
    <col min="1284" max="1285" width="13.140625" style="25" customWidth="1"/>
    <col min="1286" max="1289" width="12.28515625" style="25" customWidth="1"/>
    <col min="1290" max="1290" width="17.42578125" style="25" customWidth="1"/>
    <col min="1291" max="1291" width="52.7109375" style="25" customWidth="1"/>
    <col min="1292" max="1292" width="23.42578125" style="25" customWidth="1"/>
    <col min="1293" max="1293" width="12.7109375" style="25" bestFit="1" customWidth="1"/>
    <col min="1294" max="1294" width="15.85546875" style="25" customWidth="1"/>
    <col min="1295" max="1534" width="9.140625" style="25"/>
    <col min="1535" max="1535" width="6.85546875" style="25" customWidth="1"/>
    <col min="1536" max="1536" width="96.7109375" style="25" customWidth="1"/>
    <col min="1537" max="1537" width="12.28515625" style="25" customWidth="1"/>
    <col min="1538" max="1538" width="12.85546875" style="25" customWidth="1"/>
    <col min="1539" max="1539" width="12.28515625" style="25" customWidth="1"/>
    <col min="1540" max="1541" width="13.140625" style="25" customWidth="1"/>
    <col min="1542" max="1545" width="12.28515625" style="25" customWidth="1"/>
    <col min="1546" max="1546" width="17.42578125" style="25" customWidth="1"/>
    <col min="1547" max="1547" width="52.7109375" style="25" customWidth="1"/>
    <col min="1548" max="1548" width="23.42578125" style="25" customWidth="1"/>
    <col min="1549" max="1549" width="12.7109375" style="25" bestFit="1" customWidth="1"/>
    <col min="1550" max="1550" width="15.85546875" style="25" customWidth="1"/>
    <col min="1551" max="1790" width="9.140625" style="25"/>
    <col min="1791" max="1791" width="6.85546875" style="25" customWidth="1"/>
    <col min="1792" max="1792" width="96.7109375" style="25" customWidth="1"/>
    <col min="1793" max="1793" width="12.28515625" style="25" customWidth="1"/>
    <col min="1794" max="1794" width="12.85546875" style="25" customWidth="1"/>
    <col min="1795" max="1795" width="12.28515625" style="25" customWidth="1"/>
    <col min="1796" max="1797" width="13.140625" style="25" customWidth="1"/>
    <col min="1798" max="1801" width="12.28515625" style="25" customWidth="1"/>
    <col min="1802" max="1802" width="17.42578125" style="25" customWidth="1"/>
    <col min="1803" max="1803" width="52.7109375" style="25" customWidth="1"/>
    <col min="1804" max="1804" width="23.42578125" style="25" customWidth="1"/>
    <col min="1805" max="1805" width="12.7109375" style="25" bestFit="1" customWidth="1"/>
    <col min="1806" max="1806" width="15.85546875" style="25" customWidth="1"/>
    <col min="1807" max="2046" width="9.140625" style="25"/>
    <col min="2047" max="2047" width="6.85546875" style="25" customWidth="1"/>
    <col min="2048" max="2048" width="96.7109375" style="25" customWidth="1"/>
    <col min="2049" max="2049" width="12.28515625" style="25" customWidth="1"/>
    <col min="2050" max="2050" width="12.85546875" style="25" customWidth="1"/>
    <col min="2051" max="2051" width="12.28515625" style="25" customWidth="1"/>
    <col min="2052" max="2053" width="13.140625" style="25" customWidth="1"/>
    <col min="2054" max="2057" width="12.28515625" style="25" customWidth="1"/>
    <col min="2058" max="2058" width="17.42578125" style="25" customWidth="1"/>
    <col min="2059" max="2059" width="52.7109375" style="25" customWidth="1"/>
    <col min="2060" max="2060" width="23.42578125" style="25" customWidth="1"/>
    <col min="2061" max="2061" width="12.7109375" style="25" bestFit="1" customWidth="1"/>
    <col min="2062" max="2062" width="15.85546875" style="25" customWidth="1"/>
    <col min="2063" max="2302" width="9.140625" style="25"/>
    <col min="2303" max="2303" width="6.85546875" style="25" customWidth="1"/>
    <col min="2304" max="2304" width="96.7109375" style="25" customWidth="1"/>
    <col min="2305" max="2305" width="12.28515625" style="25" customWidth="1"/>
    <col min="2306" max="2306" width="12.85546875" style="25" customWidth="1"/>
    <col min="2307" max="2307" width="12.28515625" style="25" customWidth="1"/>
    <col min="2308" max="2309" width="13.140625" style="25" customWidth="1"/>
    <col min="2310" max="2313" width="12.28515625" style="25" customWidth="1"/>
    <col min="2314" max="2314" width="17.42578125" style="25" customWidth="1"/>
    <col min="2315" max="2315" width="52.7109375" style="25" customWidth="1"/>
    <col min="2316" max="2316" width="23.42578125" style="25" customWidth="1"/>
    <col min="2317" max="2317" width="12.7109375" style="25" bestFit="1" customWidth="1"/>
    <col min="2318" max="2318" width="15.85546875" style="25" customWidth="1"/>
    <col min="2319" max="2558" width="9.140625" style="25"/>
    <col min="2559" max="2559" width="6.85546875" style="25" customWidth="1"/>
    <col min="2560" max="2560" width="96.7109375" style="25" customWidth="1"/>
    <col min="2561" max="2561" width="12.28515625" style="25" customWidth="1"/>
    <col min="2562" max="2562" width="12.85546875" style="25" customWidth="1"/>
    <col min="2563" max="2563" width="12.28515625" style="25" customWidth="1"/>
    <col min="2564" max="2565" width="13.140625" style="25" customWidth="1"/>
    <col min="2566" max="2569" width="12.28515625" style="25" customWidth="1"/>
    <col min="2570" max="2570" width="17.42578125" style="25" customWidth="1"/>
    <col min="2571" max="2571" width="52.7109375" style="25" customWidth="1"/>
    <col min="2572" max="2572" width="23.42578125" style="25" customWidth="1"/>
    <col min="2573" max="2573" width="12.7109375" style="25" bestFit="1" customWidth="1"/>
    <col min="2574" max="2574" width="15.85546875" style="25" customWidth="1"/>
    <col min="2575" max="2814" width="9.140625" style="25"/>
    <col min="2815" max="2815" width="6.85546875" style="25" customWidth="1"/>
    <col min="2816" max="2816" width="96.7109375" style="25" customWidth="1"/>
    <col min="2817" max="2817" width="12.28515625" style="25" customWidth="1"/>
    <col min="2818" max="2818" width="12.85546875" style="25" customWidth="1"/>
    <col min="2819" max="2819" width="12.28515625" style="25" customWidth="1"/>
    <col min="2820" max="2821" width="13.140625" style="25" customWidth="1"/>
    <col min="2822" max="2825" width="12.28515625" style="25" customWidth="1"/>
    <col min="2826" max="2826" width="17.42578125" style="25" customWidth="1"/>
    <col min="2827" max="2827" width="52.7109375" style="25" customWidth="1"/>
    <col min="2828" max="2828" width="23.42578125" style="25" customWidth="1"/>
    <col min="2829" max="2829" width="12.7109375" style="25" bestFit="1" customWidth="1"/>
    <col min="2830" max="2830" width="15.85546875" style="25" customWidth="1"/>
    <col min="2831" max="3070" width="9.140625" style="25"/>
    <col min="3071" max="3071" width="6.85546875" style="25" customWidth="1"/>
    <col min="3072" max="3072" width="96.7109375" style="25" customWidth="1"/>
    <col min="3073" max="3073" width="12.28515625" style="25" customWidth="1"/>
    <col min="3074" max="3074" width="12.85546875" style="25" customWidth="1"/>
    <col min="3075" max="3075" width="12.28515625" style="25" customWidth="1"/>
    <col min="3076" max="3077" width="13.140625" style="25" customWidth="1"/>
    <col min="3078" max="3081" width="12.28515625" style="25" customWidth="1"/>
    <col min="3082" max="3082" width="17.42578125" style="25" customWidth="1"/>
    <col min="3083" max="3083" width="52.7109375" style="25" customWidth="1"/>
    <col min="3084" max="3084" width="23.42578125" style="25" customWidth="1"/>
    <col min="3085" max="3085" width="12.7109375" style="25" bestFit="1" customWidth="1"/>
    <col min="3086" max="3086" width="15.85546875" style="25" customWidth="1"/>
    <col min="3087" max="3326" width="9.140625" style="25"/>
    <col min="3327" max="3327" width="6.85546875" style="25" customWidth="1"/>
    <col min="3328" max="3328" width="96.7109375" style="25" customWidth="1"/>
    <col min="3329" max="3329" width="12.28515625" style="25" customWidth="1"/>
    <col min="3330" max="3330" width="12.85546875" style="25" customWidth="1"/>
    <col min="3331" max="3331" width="12.28515625" style="25" customWidth="1"/>
    <col min="3332" max="3333" width="13.140625" style="25" customWidth="1"/>
    <col min="3334" max="3337" width="12.28515625" style="25" customWidth="1"/>
    <col min="3338" max="3338" width="17.42578125" style="25" customWidth="1"/>
    <col min="3339" max="3339" width="52.7109375" style="25" customWidth="1"/>
    <col min="3340" max="3340" width="23.42578125" style="25" customWidth="1"/>
    <col min="3341" max="3341" width="12.7109375" style="25" bestFit="1" customWidth="1"/>
    <col min="3342" max="3342" width="15.85546875" style="25" customWidth="1"/>
    <col min="3343" max="3582" width="9.140625" style="25"/>
    <col min="3583" max="3583" width="6.85546875" style="25" customWidth="1"/>
    <col min="3584" max="3584" width="96.7109375" style="25" customWidth="1"/>
    <col min="3585" max="3585" width="12.28515625" style="25" customWidth="1"/>
    <col min="3586" max="3586" width="12.85546875" style="25" customWidth="1"/>
    <col min="3587" max="3587" width="12.28515625" style="25" customWidth="1"/>
    <col min="3588" max="3589" width="13.140625" style="25" customWidth="1"/>
    <col min="3590" max="3593" width="12.28515625" style="25" customWidth="1"/>
    <col min="3594" max="3594" width="17.42578125" style="25" customWidth="1"/>
    <col min="3595" max="3595" width="52.7109375" style="25" customWidth="1"/>
    <col min="3596" max="3596" width="23.42578125" style="25" customWidth="1"/>
    <col min="3597" max="3597" width="12.7109375" style="25" bestFit="1" customWidth="1"/>
    <col min="3598" max="3598" width="15.85546875" style="25" customWidth="1"/>
    <col min="3599" max="3838" width="9.140625" style="25"/>
    <col min="3839" max="3839" width="6.85546875" style="25" customWidth="1"/>
    <col min="3840" max="3840" width="96.7109375" style="25" customWidth="1"/>
    <col min="3841" max="3841" width="12.28515625" style="25" customWidth="1"/>
    <col min="3842" max="3842" width="12.85546875" style="25" customWidth="1"/>
    <col min="3843" max="3843" width="12.28515625" style="25" customWidth="1"/>
    <col min="3844" max="3845" width="13.140625" style="25" customWidth="1"/>
    <col min="3846" max="3849" width="12.28515625" style="25" customWidth="1"/>
    <col min="3850" max="3850" width="17.42578125" style="25" customWidth="1"/>
    <col min="3851" max="3851" width="52.7109375" style="25" customWidth="1"/>
    <col min="3852" max="3852" width="23.42578125" style="25" customWidth="1"/>
    <col min="3853" max="3853" width="12.7109375" style="25" bestFit="1" customWidth="1"/>
    <col min="3854" max="3854" width="15.85546875" style="25" customWidth="1"/>
    <col min="3855" max="4094" width="9.140625" style="25"/>
    <col min="4095" max="4095" width="6.85546875" style="25" customWidth="1"/>
    <col min="4096" max="4096" width="96.7109375" style="25" customWidth="1"/>
    <col min="4097" max="4097" width="12.28515625" style="25" customWidth="1"/>
    <col min="4098" max="4098" width="12.85546875" style="25" customWidth="1"/>
    <col min="4099" max="4099" width="12.28515625" style="25" customWidth="1"/>
    <col min="4100" max="4101" width="13.140625" style="25" customWidth="1"/>
    <col min="4102" max="4105" width="12.28515625" style="25" customWidth="1"/>
    <col min="4106" max="4106" width="17.42578125" style="25" customWidth="1"/>
    <col min="4107" max="4107" width="52.7109375" style="25" customWidth="1"/>
    <col min="4108" max="4108" width="23.42578125" style="25" customWidth="1"/>
    <col min="4109" max="4109" width="12.7109375" style="25" bestFit="1" customWidth="1"/>
    <col min="4110" max="4110" width="15.85546875" style="25" customWidth="1"/>
    <col min="4111" max="4350" width="9.140625" style="25"/>
    <col min="4351" max="4351" width="6.85546875" style="25" customWidth="1"/>
    <col min="4352" max="4352" width="96.7109375" style="25" customWidth="1"/>
    <col min="4353" max="4353" width="12.28515625" style="25" customWidth="1"/>
    <col min="4354" max="4354" width="12.85546875" style="25" customWidth="1"/>
    <col min="4355" max="4355" width="12.28515625" style="25" customWidth="1"/>
    <col min="4356" max="4357" width="13.140625" style="25" customWidth="1"/>
    <col min="4358" max="4361" width="12.28515625" style="25" customWidth="1"/>
    <col min="4362" max="4362" width="17.42578125" style="25" customWidth="1"/>
    <col min="4363" max="4363" width="52.7109375" style="25" customWidth="1"/>
    <col min="4364" max="4364" width="23.42578125" style="25" customWidth="1"/>
    <col min="4365" max="4365" width="12.7109375" style="25" bestFit="1" customWidth="1"/>
    <col min="4366" max="4366" width="15.85546875" style="25" customWidth="1"/>
    <col min="4367" max="4606" width="9.140625" style="25"/>
    <col min="4607" max="4607" width="6.85546875" style="25" customWidth="1"/>
    <col min="4608" max="4608" width="96.7109375" style="25" customWidth="1"/>
    <col min="4609" max="4609" width="12.28515625" style="25" customWidth="1"/>
    <col min="4610" max="4610" width="12.85546875" style="25" customWidth="1"/>
    <col min="4611" max="4611" width="12.28515625" style="25" customWidth="1"/>
    <col min="4612" max="4613" width="13.140625" style="25" customWidth="1"/>
    <col min="4614" max="4617" width="12.28515625" style="25" customWidth="1"/>
    <col min="4618" max="4618" width="17.42578125" style="25" customWidth="1"/>
    <col min="4619" max="4619" width="52.7109375" style="25" customWidth="1"/>
    <col min="4620" max="4620" width="23.42578125" style="25" customWidth="1"/>
    <col min="4621" max="4621" width="12.7109375" style="25" bestFit="1" customWidth="1"/>
    <col min="4622" max="4622" width="15.85546875" style="25" customWidth="1"/>
    <col min="4623" max="4862" width="9.140625" style="25"/>
    <col min="4863" max="4863" width="6.85546875" style="25" customWidth="1"/>
    <col min="4864" max="4864" width="96.7109375" style="25" customWidth="1"/>
    <col min="4865" max="4865" width="12.28515625" style="25" customWidth="1"/>
    <col min="4866" max="4866" width="12.85546875" style="25" customWidth="1"/>
    <col min="4867" max="4867" width="12.28515625" style="25" customWidth="1"/>
    <col min="4868" max="4869" width="13.140625" style="25" customWidth="1"/>
    <col min="4870" max="4873" width="12.28515625" style="25" customWidth="1"/>
    <col min="4874" max="4874" width="17.42578125" style="25" customWidth="1"/>
    <col min="4875" max="4875" width="52.7109375" style="25" customWidth="1"/>
    <col min="4876" max="4876" width="23.42578125" style="25" customWidth="1"/>
    <col min="4877" max="4877" width="12.7109375" style="25" bestFit="1" customWidth="1"/>
    <col min="4878" max="4878" width="15.85546875" style="25" customWidth="1"/>
    <col min="4879" max="5118" width="9.140625" style="25"/>
    <col min="5119" max="5119" width="6.85546875" style="25" customWidth="1"/>
    <col min="5120" max="5120" width="96.7109375" style="25" customWidth="1"/>
    <col min="5121" max="5121" width="12.28515625" style="25" customWidth="1"/>
    <col min="5122" max="5122" width="12.85546875" style="25" customWidth="1"/>
    <col min="5123" max="5123" width="12.28515625" style="25" customWidth="1"/>
    <col min="5124" max="5125" width="13.140625" style="25" customWidth="1"/>
    <col min="5126" max="5129" width="12.28515625" style="25" customWidth="1"/>
    <col min="5130" max="5130" width="17.42578125" style="25" customWidth="1"/>
    <col min="5131" max="5131" width="52.7109375" style="25" customWidth="1"/>
    <col min="5132" max="5132" width="23.42578125" style="25" customWidth="1"/>
    <col min="5133" max="5133" width="12.7109375" style="25" bestFit="1" customWidth="1"/>
    <col min="5134" max="5134" width="15.85546875" style="25" customWidth="1"/>
    <col min="5135" max="5374" width="9.140625" style="25"/>
    <col min="5375" max="5375" width="6.85546875" style="25" customWidth="1"/>
    <col min="5376" max="5376" width="96.7109375" style="25" customWidth="1"/>
    <col min="5377" max="5377" width="12.28515625" style="25" customWidth="1"/>
    <col min="5378" max="5378" width="12.85546875" style="25" customWidth="1"/>
    <col min="5379" max="5379" width="12.28515625" style="25" customWidth="1"/>
    <col min="5380" max="5381" width="13.140625" style="25" customWidth="1"/>
    <col min="5382" max="5385" width="12.28515625" style="25" customWidth="1"/>
    <col min="5386" max="5386" width="17.42578125" style="25" customWidth="1"/>
    <col min="5387" max="5387" width="52.7109375" style="25" customWidth="1"/>
    <col min="5388" max="5388" width="23.42578125" style="25" customWidth="1"/>
    <col min="5389" max="5389" width="12.7109375" style="25" bestFit="1" customWidth="1"/>
    <col min="5390" max="5390" width="15.85546875" style="25" customWidth="1"/>
    <col min="5391" max="5630" width="9.140625" style="25"/>
    <col min="5631" max="5631" width="6.85546875" style="25" customWidth="1"/>
    <col min="5632" max="5632" width="96.7109375" style="25" customWidth="1"/>
    <col min="5633" max="5633" width="12.28515625" style="25" customWidth="1"/>
    <col min="5634" max="5634" width="12.85546875" style="25" customWidth="1"/>
    <col min="5635" max="5635" width="12.28515625" style="25" customWidth="1"/>
    <col min="5636" max="5637" width="13.140625" style="25" customWidth="1"/>
    <col min="5638" max="5641" width="12.28515625" style="25" customWidth="1"/>
    <col min="5642" max="5642" width="17.42578125" style="25" customWidth="1"/>
    <col min="5643" max="5643" width="52.7109375" style="25" customWidth="1"/>
    <col min="5644" max="5644" width="23.42578125" style="25" customWidth="1"/>
    <col min="5645" max="5645" width="12.7109375" style="25" bestFit="1" customWidth="1"/>
    <col min="5646" max="5646" width="15.85546875" style="25" customWidth="1"/>
    <col min="5647" max="5886" width="9.140625" style="25"/>
    <col min="5887" max="5887" width="6.85546875" style="25" customWidth="1"/>
    <col min="5888" max="5888" width="96.7109375" style="25" customWidth="1"/>
    <col min="5889" max="5889" width="12.28515625" style="25" customWidth="1"/>
    <col min="5890" max="5890" width="12.85546875" style="25" customWidth="1"/>
    <col min="5891" max="5891" width="12.28515625" style="25" customWidth="1"/>
    <col min="5892" max="5893" width="13.140625" style="25" customWidth="1"/>
    <col min="5894" max="5897" width="12.28515625" style="25" customWidth="1"/>
    <col min="5898" max="5898" width="17.42578125" style="25" customWidth="1"/>
    <col min="5899" max="5899" width="52.7109375" style="25" customWidth="1"/>
    <col min="5900" max="5900" width="23.42578125" style="25" customWidth="1"/>
    <col min="5901" max="5901" width="12.7109375" style="25" bestFit="1" customWidth="1"/>
    <col min="5902" max="5902" width="15.85546875" style="25" customWidth="1"/>
    <col min="5903" max="6142" width="9.140625" style="25"/>
    <col min="6143" max="6143" width="6.85546875" style="25" customWidth="1"/>
    <col min="6144" max="6144" width="96.7109375" style="25" customWidth="1"/>
    <col min="6145" max="6145" width="12.28515625" style="25" customWidth="1"/>
    <col min="6146" max="6146" width="12.85546875" style="25" customWidth="1"/>
    <col min="6147" max="6147" width="12.28515625" style="25" customWidth="1"/>
    <col min="6148" max="6149" width="13.140625" style="25" customWidth="1"/>
    <col min="6150" max="6153" width="12.28515625" style="25" customWidth="1"/>
    <col min="6154" max="6154" width="17.42578125" style="25" customWidth="1"/>
    <col min="6155" max="6155" width="52.7109375" style="25" customWidth="1"/>
    <col min="6156" max="6156" width="23.42578125" style="25" customWidth="1"/>
    <col min="6157" max="6157" width="12.7109375" style="25" bestFit="1" customWidth="1"/>
    <col min="6158" max="6158" width="15.85546875" style="25" customWidth="1"/>
    <col min="6159" max="6398" width="9.140625" style="25"/>
    <col min="6399" max="6399" width="6.85546875" style="25" customWidth="1"/>
    <col min="6400" max="6400" width="96.7109375" style="25" customWidth="1"/>
    <col min="6401" max="6401" width="12.28515625" style="25" customWidth="1"/>
    <col min="6402" max="6402" width="12.85546875" style="25" customWidth="1"/>
    <col min="6403" max="6403" width="12.28515625" style="25" customWidth="1"/>
    <col min="6404" max="6405" width="13.140625" style="25" customWidth="1"/>
    <col min="6406" max="6409" width="12.28515625" style="25" customWidth="1"/>
    <col min="6410" max="6410" width="17.42578125" style="25" customWidth="1"/>
    <col min="6411" max="6411" width="52.7109375" style="25" customWidth="1"/>
    <col min="6412" max="6412" width="23.42578125" style="25" customWidth="1"/>
    <col min="6413" max="6413" width="12.7109375" style="25" bestFit="1" customWidth="1"/>
    <col min="6414" max="6414" width="15.85546875" style="25" customWidth="1"/>
    <col min="6415" max="6654" width="9.140625" style="25"/>
    <col min="6655" max="6655" width="6.85546875" style="25" customWidth="1"/>
    <col min="6656" max="6656" width="96.7109375" style="25" customWidth="1"/>
    <col min="6657" max="6657" width="12.28515625" style="25" customWidth="1"/>
    <col min="6658" max="6658" width="12.85546875" style="25" customWidth="1"/>
    <col min="6659" max="6659" width="12.28515625" style="25" customWidth="1"/>
    <col min="6660" max="6661" width="13.140625" style="25" customWidth="1"/>
    <col min="6662" max="6665" width="12.28515625" style="25" customWidth="1"/>
    <col min="6666" max="6666" width="17.42578125" style="25" customWidth="1"/>
    <col min="6667" max="6667" width="52.7109375" style="25" customWidth="1"/>
    <col min="6668" max="6668" width="23.42578125" style="25" customWidth="1"/>
    <col min="6669" max="6669" width="12.7109375" style="25" bestFit="1" customWidth="1"/>
    <col min="6670" max="6670" width="15.85546875" style="25" customWidth="1"/>
    <col min="6671" max="6910" width="9.140625" style="25"/>
    <col min="6911" max="6911" width="6.85546875" style="25" customWidth="1"/>
    <col min="6912" max="6912" width="96.7109375" style="25" customWidth="1"/>
    <col min="6913" max="6913" width="12.28515625" style="25" customWidth="1"/>
    <col min="6914" max="6914" width="12.85546875" style="25" customWidth="1"/>
    <col min="6915" max="6915" width="12.28515625" style="25" customWidth="1"/>
    <col min="6916" max="6917" width="13.140625" style="25" customWidth="1"/>
    <col min="6918" max="6921" width="12.28515625" style="25" customWidth="1"/>
    <col min="6922" max="6922" width="17.42578125" style="25" customWidth="1"/>
    <col min="6923" max="6923" width="52.7109375" style="25" customWidth="1"/>
    <col min="6924" max="6924" width="23.42578125" style="25" customWidth="1"/>
    <col min="6925" max="6925" width="12.7109375" style="25" bestFit="1" customWidth="1"/>
    <col min="6926" max="6926" width="15.85546875" style="25" customWidth="1"/>
    <col min="6927" max="7166" width="9.140625" style="25"/>
    <col min="7167" max="7167" width="6.85546875" style="25" customWidth="1"/>
    <col min="7168" max="7168" width="96.7109375" style="25" customWidth="1"/>
    <col min="7169" max="7169" width="12.28515625" style="25" customWidth="1"/>
    <col min="7170" max="7170" width="12.85546875" style="25" customWidth="1"/>
    <col min="7171" max="7171" width="12.28515625" style="25" customWidth="1"/>
    <col min="7172" max="7173" width="13.140625" style="25" customWidth="1"/>
    <col min="7174" max="7177" width="12.28515625" style="25" customWidth="1"/>
    <col min="7178" max="7178" width="17.42578125" style="25" customWidth="1"/>
    <col min="7179" max="7179" width="52.7109375" style="25" customWidth="1"/>
    <col min="7180" max="7180" width="23.42578125" style="25" customWidth="1"/>
    <col min="7181" max="7181" width="12.7109375" style="25" bestFit="1" customWidth="1"/>
    <col min="7182" max="7182" width="15.85546875" style="25" customWidth="1"/>
    <col min="7183" max="7422" width="9.140625" style="25"/>
    <col min="7423" max="7423" width="6.85546875" style="25" customWidth="1"/>
    <col min="7424" max="7424" width="96.7109375" style="25" customWidth="1"/>
    <col min="7425" max="7425" width="12.28515625" style="25" customWidth="1"/>
    <col min="7426" max="7426" width="12.85546875" style="25" customWidth="1"/>
    <col min="7427" max="7427" width="12.28515625" style="25" customWidth="1"/>
    <col min="7428" max="7429" width="13.140625" style="25" customWidth="1"/>
    <col min="7430" max="7433" width="12.28515625" style="25" customWidth="1"/>
    <col min="7434" max="7434" width="17.42578125" style="25" customWidth="1"/>
    <col min="7435" max="7435" width="52.7109375" style="25" customWidth="1"/>
    <col min="7436" max="7436" width="23.42578125" style="25" customWidth="1"/>
    <col min="7437" max="7437" width="12.7109375" style="25" bestFit="1" customWidth="1"/>
    <col min="7438" max="7438" width="15.85546875" style="25" customWidth="1"/>
    <col min="7439" max="7678" width="9.140625" style="25"/>
    <col min="7679" max="7679" width="6.85546875" style="25" customWidth="1"/>
    <col min="7680" max="7680" width="96.7109375" style="25" customWidth="1"/>
    <col min="7681" max="7681" width="12.28515625" style="25" customWidth="1"/>
    <col min="7682" max="7682" width="12.85546875" style="25" customWidth="1"/>
    <col min="7683" max="7683" width="12.28515625" style="25" customWidth="1"/>
    <col min="7684" max="7685" width="13.140625" style="25" customWidth="1"/>
    <col min="7686" max="7689" width="12.28515625" style="25" customWidth="1"/>
    <col min="7690" max="7690" width="17.42578125" style="25" customWidth="1"/>
    <col min="7691" max="7691" width="52.7109375" style="25" customWidth="1"/>
    <col min="7692" max="7692" width="23.42578125" style="25" customWidth="1"/>
    <col min="7693" max="7693" width="12.7109375" style="25" bestFit="1" customWidth="1"/>
    <col min="7694" max="7694" width="15.85546875" style="25" customWidth="1"/>
    <col min="7695" max="7934" width="9.140625" style="25"/>
    <col min="7935" max="7935" width="6.85546875" style="25" customWidth="1"/>
    <col min="7936" max="7936" width="96.7109375" style="25" customWidth="1"/>
    <col min="7937" max="7937" width="12.28515625" style="25" customWidth="1"/>
    <col min="7938" max="7938" width="12.85546875" style="25" customWidth="1"/>
    <col min="7939" max="7939" width="12.28515625" style="25" customWidth="1"/>
    <col min="7940" max="7941" width="13.140625" style="25" customWidth="1"/>
    <col min="7942" max="7945" width="12.28515625" style="25" customWidth="1"/>
    <col min="7946" max="7946" width="17.42578125" style="25" customWidth="1"/>
    <col min="7947" max="7947" width="52.7109375" style="25" customWidth="1"/>
    <col min="7948" max="7948" width="23.42578125" style="25" customWidth="1"/>
    <col min="7949" max="7949" width="12.7109375" style="25" bestFit="1" customWidth="1"/>
    <col min="7950" max="7950" width="15.85546875" style="25" customWidth="1"/>
    <col min="7951" max="8190" width="9.140625" style="25"/>
    <col min="8191" max="8191" width="6.85546875" style="25" customWidth="1"/>
    <col min="8192" max="8192" width="96.7109375" style="25" customWidth="1"/>
    <col min="8193" max="8193" width="12.28515625" style="25" customWidth="1"/>
    <col min="8194" max="8194" width="12.85546875" style="25" customWidth="1"/>
    <col min="8195" max="8195" width="12.28515625" style="25" customWidth="1"/>
    <col min="8196" max="8197" width="13.140625" style="25" customWidth="1"/>
    <col min="8198" max="8201" width="12.28515625" style="25" customWidth="1"/>
    <col min="8202" max="8202" width="17.42578125" style="25" customWidth="1"/>
    <col min="8203" max="8203" width="52.7109375" style="25" customWidth="1"/>
    <col min="8204" max="8204" width="23.42578125" style="25" customWidth="1"/>
    <col min="8205" max="8205" width="12.7109375" style="25" bestFit="1" customWidth="1"/>
    <col min="8206" max="8206" width="15.85546875" style="25" customWidth="1"/>
    <col min="8207" max="8446" width="9.140625" style="25"/>
    <col min="8447" max="8447" width="6.85546875" style="25" customWidth="1"/>
    <col min="8448" max="8448" width="96.7109375" style="25" customWidth="1"/>
    <col min="8449" max="8449" width="12.28515625" style="25" customWidth="1"/>
    <col min="8450" max="8450" width="12.85546875" style="25" customWidth="1"/>
    <col min="8451" max="8451" width="12.28515625" style="25" customWidth="1"/>
    <col min="8452" max="8453" width="13.140625" style="25" customWidth="1"/>
    <col min="8454" max="8457" width="12.28515625" style="25" customWidth="1"/>
    <col min="8458" max="8458" width="17.42578125" style="25" customWidth="1"/>
    <col min="8459" max="8459" width="52.7109375" style="25" customWidth="1"/>
    <col min="8460" max="8460" width="23.42578125" style="25" customWidth="1"/>
    <col min="8461" max="8461" width="12.7109375" style="25" bestFit="1" customWidth="1"/>
    <col min="8462" max="8462" width="15.85546875" style="25" customWidth="1"/>
    <col min="8463" max="8702" width="9.140625" style="25"/>
    <col min="8703" max="8703" width="6.85546875" style="25" customWidth="1"/>
    <col min="8704" max="8704" width="96.7109375" style="25" customWidth="1"/>
    <col min="8705" max="8705" width="12.28515625" style="25" customWidth="1"/>
    <col min="8706" max="8706" width="12.85546875" style="25" customWidth="1"/>
    <col min="8707" max="8707" width="12.28515625" style="25" customWidth="1"/>
    <col min="8708" max="8709" width="13.140625" style="25" customWidth="1"/>
    <col min="8710" max="8713" width="12.28515625" style="25" customWidth="1"/>
    <col min="8714" max="8714" width="17.42578125" style="25" customWidth="1"/>
    <col min="8715" max="8715" width="52.7109375" style="25" customWidth="1"/>
    <col min="8716" max="8716" width="23.42578125" style="25" customWidth="1"/>
    <col min="8717" max="8717" width="12.7109375" style="25" bestFit="1" customWidth="1"/>
    <col min="8718" max="8718" width="15.85546875" style="25" customWidth="1"/>
    <col min="8719" max="8958" width="9.140625" style="25"/>
    <col min="8959" max="8959" width="6.85546875" style="25" customWidth="1"/>
    <col min="8960" max="8960" width="96.7109375" style="25" customWidth="1"/>
    <col min="8961" max="8961" width="12.28515625" style="25" customWidth="1"/>
    <col min="8962" max="8962" width="12.85546875" style="25" customWidth="1"/>
    <col min="8963" max="8963" width="12.28515625" style="25" customWidth="1"/>
    <col min="8964" max="8965" width="13.140625" style="25" customWidth="1"/>
    <col min="8966" max="8969" width="12.28515625" style="25" customWidth="1"/>
    <col min="8970" max="8970" width="17.42578125" style="25" customWidth="1"/>
    <col min="8971" max="8971" width="52.7109375" style="25" customWidth="1"/>
    <col min="8972" max="8972" width="23.42578125" style="25" customWidth="1"/>
    <col min="8973" max="8973" width="12.7109375" style="25" bestFit="1" customWidth="1"/>
    <col min="8974" max="8974" width="15.85546875" style="25" customWidth="1"/>
    <col min="8975" max="9214" width="9.140625" style="25"/>
    <col min="9215" max="9215" width="6.85546875" style="25" customWidth="1"/>
    <col min="9216" max="9216" width="96.7109375" style="25" customWidth="1"/>
    <col min="9217" max="9217" width="12.28515625" style="25" customWidth="1"/>
    <col min="9218" max="9218" width="12.85546875" style="25" customWidth="1"/>
    <col min="9219" max="9219" width="12.28515625" style="25" customWidth="1"/>
    <col min="9220" max="9221" width="13.140625" style="25" customWidth="1"/>
    <col min="9222" max="9225" width="12.28515625" style="25" customWidth="1"/>
    <col min="9226" max="9226" width="17.42578125" style="25" customWidth="1"/>
    <col min="9227" max="9227" width="52.7109375" style="25" customWidth="1"/>
    <col min="9228" max="9228" width="23.42578125" style="25" customWidth="1"/>
    <col min="9229" max="9229" width="12.7109375" style="25" bestFit="1" customWidth="1"/>
    <col min="9230" max="9230" width="15.85546875" style="25" customWidth="1"/>
    <col min="9231" max="9470" width="9.140625" style="25"/>
    <col min="9471" max="9471" width="6.85546875" style="25" customWidth="1"/>
    <col min="9472" max="9472" width="96.7109375" style="25" customWidth="1"/>
    <col min="9473" max="9473" width="12.28515625" style="25" customWidth="1"/>
    <col min="9474" max="9474" width="12.85546875" style="25" customWidth="1"/>
    <col min="9475" max="9475" width="12.28515625" style="25" customWidth="1"/>
    <col min="9476" max="9477" width="13.140625" style="25" customWidth="1"/>
    <col min="9478" max="9481" width="12.28515625" style="25" customWidth="1"/>
    <col min="9482" max="9482" width="17.42578125" style="25" customWidth="1"/>
    <col min="9483" max="9483" width="52.7109375" style="25" customWidth="1"/>
    <col min="9484" max="9484" width="23.42578125" style="25" customWidth="1"/>
    <col min="9485" max="9485" width="12.7109375" style="25" bestFit="1" customWidth="1"/>
    <col min="9486" max="9486" width="15.85546875" style="25" customWidth="1"/>
    <col min="9487" max="9726" width="9.140625" style="25"/>
    <col min="9727" max="9727" width="6.85546875" style="25" customWidth="1"/>
    <col min="9728" max="9728" width="96.7109375" style="25" customWidth="1"/>
    <col min="9729" max="9729" width="12.28515625" style="25" customWidth="1"/>
    <col min="9730" max="9730" width="12.85546875" style="25" customWidth="1"/>
    <col min="9731" max="9731" width="12.28515625" style="25" customWidth="1"/>
    <col min="9732" max="9733" width="13.140625" style="25" customWidth="1"/>
    <col min="9734" max="9737" width="12.28515625" style="25" customWidth="1"/>
    <col min="9738" max="9738" width="17.42578125" style="25" customWidth="1"/>
    <col min="9739" max="9739" width="52.7109375" style="25" customWidth="1"/>
    <col min="9740" max="9740" width="23.42578125" style="25" customWidth="1"/>
    <col min="9741" max="9741" width="12.7109375" style="25" bestFit="1" customWidth="1"/>
    <col min="9742" max="9742" width="15.85546875" style="25" customWidth="1"/>
    <col min="9743" max="9982" width="9.140625" style="25"/>
    <col min="9983" max="9983" width="6.85546875" style="25" customWidth="1"/>
    <col min="9984" max="9984" width="96.7109375" style="25" customWidth="1"/>
    <col min="9985" max="9985" width="12.28515625" style="25" customWidth="1"/>
    <col min="9986" max="9986" width="12.85546875" style="25" customWidth="1"/>
    <col min="9987" max="9987" width="12.28515625" style="25" customWidth="1"/>
    <col min="9988" max="9989" width="13.140625" style="25" customWidth="1"/>
    <col min="9990" max="9993" width="12.28515625" style="25" customWidth="1"/>
    <col min="9994" max="9994" width="17.42578125" style="25" customWidth="1"/>
    <col min="9995" max="9995" width="52.7109375" style="25" customWidth="1"/>
    <col min="9996" max="9996" width="23.42578125" style="25" customWidth="1"/>
    <col min="9997" max="9997" width="12.7109375" style="25" bestFit="1" customWidth="1"/>
    <col min="9998" max="9998" width="15.85546875" style="25" customWidth="1"/>
    <col min="9999" max="10238" width="9.140625" style="25"/>
    <col min="10239" max="10239" width="6.85546875" style="25" customWidth="1"/>
    <col min="10240" max="10240" width="96.7109375" style="25" customWidth="1"/>
    <col min="10241" max="10241" width="12.28515625" style="25" customWidth="1"/>
    <col min="10242" max="10242" width="12.85546875" style="25" customWidth="1"/>
    <col min="10243" max="10243" width="12.28515625" style="25" customWidth="1"/>
    <col min="10244" max="10245" width="13.140625" style="25" customWidth="1"/>
    <col min="10246" max="10249" width="12.28515625" style="25" customWidth="1"/>
    <col min="10250" max="10250" width="17.42578125" style="25" customWidth="1"/>
    <col min="10251" max="10251" width="52.7109375" style="25" customWidth="1"/>
    <col min="10252" max="10252" width="23.42578125" style="25" customWidth="1"/>
    <col min="10253" max="10253" width="12.7109375" style="25" bestFit="1" customWidth="1"/>
    <col min="10254" max="10254" width="15.85546875" style="25" customWidth="1"/>
    <col min="10255" max="10494" width="9.140625" style="25"/>
    <col min="10495" max="10495" width="6.85546875" style="25" customWidth="1"/>
    <col min="10496" max="10496" width="96.7109375" style="25" customWidth="1"/>
    <col min="10497" max="10497" width="12.28515625" style="25" customWidth="1"/>
    <col min="10498" max="10498" width="12.85546875" style="25" customWidth="1"/>
    <col min="10499" max="10499" width="12.28515625" style="25" customWidth="1"/>
    <col min="10500" max="10501" width="13.140625" style="25" customWidth="1"/>
    <col min="10502" max="10505" width="12.28515625" style="25" customWidth="1"/>
    <col min="10506" max="10506" width="17.42578125" style="25" customWidth="1"/>
    <col min="10507" max="10507" width="52.7109375" style="25" customWidth="1"/>
    <col min="10508" max="10508" width="23.42578125" style="25" customWidth="1"/>
    <col min="10509" max="10509" width="12.7109375" style="25" bestFit="1" customWidth="1"/>
    <col min="10510" max="10510" width="15.85546875" style="25" customWidth="1"/>
    <col min="10511" max="10750" width="9.140625" style="25"/>
    <col min="10751" max="10751" width="6.85546875" style="25" customWidth="1"/>
    <col min="10752" max="10752" width="96.7109375" style="25" customWidth="1"/>
    <col min="10753" max="10753" width="12.28515625" style="25" customWidth="1"/>
    <col min="10754" max="10754" width="12.85546875" style="25" customWidth="1"/>
    <col min="10755" max="10755" width="12.28515625" style="25" customWidth="1"/>
    <col min="10756" max="10757" width="13.140625" style="25" customWidth="1"/>
    <col min="10758" max="10761" width="12.28515625" style="25" customWidth="1"/>
    <col min="10762" max="10762" width="17.42578125" style="25" customWidth="1"/>
    <col min="10763" max="10763" width="52.7109375" style="25" customWidth="1"/>
    <col min="10764" max="10764" width="23.42578125" style="25" customWidth="1"/>
    <col min="10765" max="10765" width="12.7109375" style="25" bestFit="1" customWidth="1"/>
    <col min="10766" max="10766" width="15.85546875" style="25" customWidth="1"/>
    <col min="10767" max="11006" width="9.140625" style="25"/>
    <col min="11007" max="11007" width="6.85546875" style="25" customWidth="1"/>
    <col min="11008" max="11008" width="96.7109375" style="25" customWidth="1"/>
    <col min="11009" max="11009" width="12.28515625" style="25" customWidth="1"/>
    <col min="11010" max="11010" width="12.85546875" style="25" customWidth="1"/>
    <col min="11011" max="11011" width="12.28515625" style="25" customWidth="1"/>
    <col min="11012" max="11013" width="13.140625" style="25" customWidth="1"/>
    <col min="11014" max="11017" width="12.28515625" style="25" customWidth="1"/>
    <col min="11018" max="11018" width="17.42578125" style="25" customWidth="1"/>
    <col min="11019" max="11019" width="52.7109375" style="25" customWidth="1"/>
    <col min="11020" max="11020" width="23.42578125" style="25" customWidth="1"/>
    <col min="11021" max="11021" width="12.7109375" style="25" bestFit="1" customWidth="1"/>
    <col min="11022" max="11022" width="15.85546875" style="25" customWidth="1"/>
    <col min="11023" max="11262" width="9.140625" style="25"/>
    <col min="11263" max="11263" width="6.85546875" style="25" customWidth="1"/>
    <col min="11264" max="11264" width="96.7109375" style="25" customWidth="1"/>
    <col min="11265" max="11265" width="12.28515625" style="25" customWidth="1"/>
    <col min="11266" max="11266" width="12.85546875" style="25" customWidth="1"/>
    <col min="11267" max="11267" width="12.28515625" style="25" customWidth="1"/>
    <col min="11268" max="11269" width="13.140625" style="25" customWidth="1"/>
    <col min="11270" max="11273" width="12.28515625" style="25" customWidth="1"/>
    <col min="11274" max="11274" width="17.42578125" style="25" customWidth="1"/>
    <col min="11275" max="11275" width="52.7109375" style="25" customWidth="1"/>
    <col min="11276" max="11276" width="23.42578125" style="25" customWidth="1"/>
    <col min="11277" max="11277" width="12.7109375" style="25" bestFit="1" customWidth="1"/>
    <col min="11278" max="11278" width="15.85546875" style="25" customWidth="1"/>
    <col min="11279" max="11518" width="9.140625" style="25"/>
    <col min="11519" max="11519" width="6.85546875" style="25" customWidth="1"/>
    <col min="11520" max="11520" width="96.7109375" style="25" customWidth="1"/>
    <col min="11521" max="11521" width="12.28515625" style="25" customWidth="1"/>
    <col min="11522" max="11522" width="12.85546875" style="25" customWidth="1"/>
    <col min="11523" max="11523" width="12.28515625" style="25" customWidth="1"/>
    <col min="11524" max="11525" width="13.140625" style="25" customWidth="1"/>
    <col min="11526" max="11529" width="12.28515625" style="25" customWidth="1"/>
    <col min="11530" max="11530" width="17.42578125" style="25" customWidth="1"/>
    <col min="11531" max="11531" width="52.7109375" style="25" customWidth="1"/>
    <col min="11532" max="11532" width="23.42578125" style="25" customWidth="1"/>
    <col min="11533" max="11533" width="12.7109375" style="25" bestFit="1" customWidth="1"/>
    <col min="11534" max="11534" width="15.85546875" style="25" customWidth="1"/>
    <col min="11535" max="11774" width="9.140625" style="25"/>
    <col min="11775" max="11775" width="6.85546875" style="25" customWidth="1"/>
    <col min="11776" max="11776" width="96.7109375" style="25" customWidth="1"/>
    <col min="11777" max="11777" width="12.28515625" style="25" customWidth="1"/>
    <col min="11778" max="11778" width="12.85546875" style="25" customWidth="1"/>
    <col min="11779" max="11779" width="12.28515625" style="25" customWidth="1"/>
    <col min="11780" max="11781" width="13.140625" style="25" customWidth="1"/>
    <col min="11782" max="11785" width="12.28515625" style="25" customWidth="1"/>
    <col min="11786" max="11786" width="17.42578125" style="25" customWidth="1"/>
    <col min="11787" max="11787" width="52.7109375" style="25" customWidth="1"/>
    <col min="11788" max="11788" width="23.42578125" style="25" customWidth="1"/>
    <col min="11789" max="11789" width="12.7109375" style="25" bestFit="1" customWidth="1"/>
    <col min="11790" max="11790" width="15.85546875" style="25" customWidth="1"/>
    <col min="11791" max="12030" width="9.140625" style="25"/>
    <col min="12031" max="12031" width="6.85546875" style="25" customWidth="1"/>
    <col min="12032" max="12032" width="96.7109375" style="25" customWidth="1"/>
    <col min="12033" max="12033" width="12.28515625" style="25" customWidth="1"/>
    <col min="12034" max="12034" width="12.85546875" style="25" customWidth="1"/>
    <col min="12035" max="12035" width="12.28515625" style="25" customWidth="1"/>
    <col min="12036" max="12037" width="13.140625" style="25" customWidth="1"/>
    <col min="12038" max="12041" width="12.28515625" style="25" customWidth="1"/>
    <col min="12042" max="12042" width="17.42578125" style="25" customWidth="1"/>
    <col min="12043" max="12043" width="52.7109375" style="25" customWidth="1"/>
    <col min="12044" max="12044" width="23.42578125" style="25" customWidth="1"/>
    <col min="12045" max="12045" width="12.7109375" style="25" bestFit="1" customWidth="1"/>
    <col min="12046" max="12046" width="15.85546875" style="25" customWidth="1"/>
    <col min="12047" max="12286" width="9.140625" style="25"/>
    <col min="12287" max="12287" width="6.85546875" style="25" customWidth="1"/>
    <col min="12288" max="12288" width="96.7109375" style="25" customWidth="1"/>
    <col min="12289" max="12289" width="12.28515625" style="25" customWidth="1"/>
    <col min="12290" max="12290" width="12.85546875" style="25" customWidth="1"/>
    <col min="12291" max="12291" width="12.28515625" style="25" customWidth="1"/>
    <col min="12292" max="12293" width="13.140625" style="25" customWidth="1"/>
    <col min="12294" max="12297" width="12.28515625" style="25" customWidth="1"/>
    <col min="12298" max="12298" width="17.42578125" style="25" customWidth="1"/>
    <col min="12299" max="12299" width="52.7109375" style="25" customWidth="1"/>
    <col min="12300" max="12300" width="23.42578125" style="25" customWidth="1"/>
    <col min="12301" max="12301" width="12.7109375" style="25" bestFit="1" customWidth="1"/>
    <col min="12302" max="12302" width="15.85546875" style="25" customWidth="1"/>
    <col min="12303" max="12542" width="9.140625" style="25"/>
    <col min="12543" max="12543" width="6.85546875" style="25" customWidth="1"/>
    <col min="12544" max="12544" width="96.7109375" style="25" customWidth="1"/>
    <col min="12545" max="12545" width="12.28515625" style="25" customWidth="1"/>
    <col min="12546" max="12546" width="12.85546875" style="25" customWidth="1"/>
    <col min="12547" max="12547" width="12.28515625" style="25" customWidth="1"/>
    <col min="12548" max="12549" width="13.140625" style="25" customWidth="1"/>
    <col min="12550" max="12553" width="12.28515625" style="25" customWidth="1"/>
    <col min="12554" max="12554" width="17.42578125" style="25" customWidth="1"/>
    <col min="12555" max="12555" width="52.7109375" style="25" customWidth="1"/>
    <col min="12556" max="12556" width="23.42578125" style="25" customWidth="1"/>
    <col min="12557" max="12557" width="12.7109375" style="25" bestFit="1" customWidth="1"/>
    <col min="12558" max="12558" width="15.85546875" style="25" customWidth="1"/>
    <col min="12559" max="12798" width="9.140625" style="25"/>
    <col min="12799" max="12799" width="6.85546875" style="25" customWidth="1"/>
    <col min="12800" max="12800" width="96.7109375" style="25" customWidth="1"/>
    <col min="12801" max="12801" width="12.28515625" style="25" customWidth="1"/>
    <col min="12802" max="12802" width="12.85546875" style="25" customWidth="1"/>
    <col min="12803" max="12803" width="12.28515625" style="25" customWidth="1"/>
    <col min="12804" max="12805" width="13.140625" style="25" customWidth="1"/>
    <col min="12806" max="12809" width="12.28515625" style="25" customWidth="1"/>
    <col min="12810" max="12810" width="17.42578125" style="25" customWidth="1"/>
    <col min="12811" max="12811" width="52.7109375" style="25" customWidth="1"/>
    <col min="12812" max="12812" width="23.42578125" style="25" customWidth="1"/>
    <col min="12813" max="12813" width="12.7109375" style="25" bestFit="1" customWidth="1"/>
    <col min="12814" max="12814" width="15.85546875" style="25" customWidth="1"/>
    <col min="12815" max="13054" width="9.140625" style="25"/>
    <col min="13055" max="13055" width="6.85546875" style="25" customWidth="1"/>
    <col min="13056" max="13056" width="96.7109375" style="25" customWidth="1"/>
    <col min="13057" max="13057" width="12.28515625" style="25" customWidth="1"/>
    <col min="13058" max="13058" width="12.85546875" style="25" customWidth="1"/>
    <col min="13059" max="13059" width="12.28515625" style="25" customWidth="1"/>
    <col min="13060" max="13061" width="13.140625" style="25" customWidth="1"/>
    <col min="13062" max="13065" width="12.28515625" style="25" customWidth="1"/>
    <col min="13066" max="13066" width="17.42578125" style="25" customWidth="1"/>
    <col min="13067" max="13067" width="52.7109375" style="25" customWidth="1"/>
    <col min="13068" max="13068" width="23.42578125" style="25" customWidth="1"/>
    <col min="13069" max="13069" width="12.7109375" style="25" bestFit="1" customWidth="1"/>
    <col min="13070" max="13070" width="15.85546875" style="25" customWidth="1"/>
    <col min="13071" max="13310" width="9.140625" style="25"/>
    <col min="13311" max="13311" width="6.85546875" style="25" customWidth="1"/>
    <col min="13312" max="13312" width="96.7109375" style="25" customWidth="1"/>
    <col min="13313" max="13313" width="12.28515625" style="25" customWidth="1"/>
    <col min="13314" max="13314" width="12.85546875" style="25" customWidth="1"/>
    <col min="13315" max="13315" width="12.28515625" style="25" customWidth="1"/>
    <col min="13316" max="13317" width="13.140625" style="25" customWidth="1"/>
    <col min="13318" max="13321" width="12.28515625" style="25" customWidth="1"/>
    <col min="13322" max="13322" width="17.42578125" style="25" customWidth="1"/>
    <col min="13323" max="13323" width="52.7109375" style="25" customWidth="1"/>
    <col min="13324" max="13324" width="23.42578125" style="25" customWidth="1"/>
    <col min="13325" max="13325" width="12.7109375" style="25" bestFit="1" customWidth="1"/>
    <col min="13326" max="13326" width="15.85546875" style="25" customWidth="1"/>
    <col min="13327" max="13566" width="9.140625" style="25"/>
    <col min="13567" max="13567" width="6.85546875" style="25" customWidth="1"/>
    <col min="13568" max="13568" width="96.7109375" style="25" customWidth="1"/>
    <col min="13569" max="13569" width="12.28515625" style="25" customWidth="1"/>
    <col min="13570" max="13570" width="12.85546875" style="25" customWidth="1"/>
    <col min="13571" max="13571" width="12.28515625" style="25" customWidth="1"/>
    <col min="13572" max="13573" width="13.140625" style="25" customWidth="1"/>
    <col min="13574" max="13577" width="12.28515625" style="25" customWidth="1"/>
    <col min="13578" max="13578" width="17.42578125" style="25" customWidth="1"/>
    <col min="13579" max="13579" width="52.7109375" style="25" customWidth="1"/>
    <col min="13580" max="13580" width="23.42578125" style="25" customWidth="1"/>
    <col min="13581" max="13581" width="12.7109375" style="25" bestFit="1" customWidth="1"/>
    <col min="13582" max="13582" width="15.85546875" style="25" customWidth="1"/>
    <col min="13583" max="13822" width="9.140625" style="25"/>
    <col min="13823" max="13823" width="6.85546875" style="25" customWidth="1"/>
    <col min="13824" max="13824" width="96.7109375" style="25" customWidth="1"/>
    <col min="13825" max="13825" width="12.28515625" style="25" customWidth="1"/>
    <col min="13826" max="13826" width="12.85546875" style="25" customWidth="1"/>
    <col min="13827" max="13827" width="12.28515625" style="25" customWidth="1"/>
    <col min="13828" max="13829" width="13.140625" style="25" customWidth="1"/>
    <col min="13830" max="13833" width="12.28515625" style="25" customWidth="1"/>
    <col min="13834" max="13834" width="17.42578125" style="25" customWidth="1"/>
    <col min="13835" max="13835" width="52.7109375" style="25" customWidth="1"/>
    <col min="13836" max="13836" width="23.42578125" style="25" customWidth="1"/>
    <col min="13837" max="13837" width="12.7109375" style="25" bestFit="1" customWidth="1"/>
    <col min="13838" max="13838" width="15.85546875" style="25" customWidth="1"/>
    <col min="13839" max="14078" width="9.140625" style="25"/>
    <col min="14079" max="14079" width="6.85546875" style="25" customWidth="1"/>
    <col min="14080" max="14080" width="96.7109375" style="25" customWidth="1"/>
    <col min="14081" max="14081" width="12.28515625" style="25" customWidth="1"/>
    <col min="14082" max="14082" width="12.85546875" style="25" customWidth="1"/>
    <col min="14083" max="14083" width="12.28515625" style="25" customWidth="1"/>
    <col min="14084" max="14085" width="13.140625" style="25" customWidth="1"/>
    <col min="14086" max="14089" width="12.28515625" style="25" customWidth="1"/>
    <col min="14090" max="14090" width="17.42578125" style="25" customWidth="1"/>
    <col min="14091" max="14091" width="52.7109375" style="25" customWidth="1"/>
    <col min="14092" max="14092" width="23.42578125" style="25" customWidth="1"/>
    <col min="14093" max="14093" width="12.7109375" style="25" bestFit="1" customWidth="1"/>
    <col min="14094" max="14094" width="15.85546875" style="25" customWidth="1"/>
    <col min="14095" max="14334" width="9.140625" style="25"/>
    <col min="14335" max="14335" width="6.85546875" style="25" customWidth="1"/>
    <col min="14336" max="14336" width="96.7109375" style="25" customWidth="1"/>
    <col min="14337" max="14337" width="12.28515625" style="25" customWidth="1"/>
    <col min="14338" max="14338" width="12.85546875" style="25" customWidth="1"/>
    <col min="14339" max="14339" width="12.28515625" style="25" customWidth="1"/>
    <col min="14340" max="14341" width="13.140625" style="25" customWidth="1"/>
    <col min="14342" max="14345" width="12.28515625" style="25" customWidth="1"/>
    <col min="14346" max="14346" width="17.42578125" style="25" customWidth="1"/>
    <col min="14347" max="14347" width="52.7109375" style="25" customWidth="1"/>
    <col min="14348" max="14348" width="23.42578125" style="25" customWidth="1"/>
    <col min="14349" max="14349" width="12.7109375" style="25" bestFit="1" customWidth="1"/>
    <col min="14350" max="14350" width="15.85546875" style="25" customWidth="1"/>
    <col min="14351" max="14590" width="9.140625" style="25"/>
    <col min="14591" max="14591" width="6.85546875" style="25" customWidth="1"/>
    <col min="14592" max="14592" width="96.7109375" style="25" customWidth="1"/>
    <col min="14593" max="14593" width="12.28515625" style="25" customWidth="1"/>
    <col min="14594" max="14594" width="12.85546875" style="25" customWidth="1"/>
    <col min="14595" max="14595" width="12.28515625" style="25" customWidth="1"/>
    <col min="14596" max="14597" width="13.140625" style="25" customWidth="1"/>
    <col min="14598" max="14601" width="12.28515625" style="25" customWidth="1"/>
    <col min="14602" max="14602" width="17.42578125" style="25" customWidth="1"/>
    <col min="14603" max="14603" width="52.7109375" style="25" customWidth="1"/>
    <col min="14604" max="14604" width="23.42578125" style="25" customWidth="1"/>
    <col min="14605" max="14605" width="12.7109375" style="25" bestFit="1" customWidth="1"/>
    <col min="14606" max="14606" width="15.85546875" style="25" customWidth="1"/>
    <col min="14607" max="14846" width="9.140625" style="25"/>
    <col min="14847" max="14847" width="6.85546875" style="25" customWidth="1"/>
    <col min="14848" max="14848" width="96.7109375" style="25" customWidth="1"/>
    <col min="14849" max="14849" width="12.28515625" style="25" customWidth="1"/>
    <col min="14850" max="14850" width="12.85546875" style="25" customWidth="1"/>
    <col min="14851" max="14851" width="12.28515625" style="25" customWidth="1"/>
    <col min="14852" max="14853" width="13.140625" style="25" customWidth="1"/>
    <col min="14854" max="14857" width="12.28515625" style="25" customWidth="1"/>
    <col min="14858" max="14858" width="17.42578125" style="25" customWidth="1"/>
    <col min="14859" max="14859" width="52.7109375" style="25" customWidth="1"/>
    <col min="14860" max="14860" width="23.42578125" style="25" customWidth="1"/>
    <col min="14861" max="14861" width="12.7109375" style="25" bestFit="1" customWidth="1"/>
    <col min="14862" max="14862" width="15.85546875" style="25" customWidth="1"/>
    <col min="14863" max="15102" width="9.140625" style="25"/>
    <col min="15103" max="15103" width="6.85546875" style="25" customWidth="1"/>
    <col min="15104" max="15104" width="96.7109375" style="25" customWidth="1"/>
    <col min="15105" max="15105" width="12.28515625" style="25" customWidth="1"/>
    <col min="15106" max="15106" width="12.85546875" style="25" customWidth="1"/>
    <col min="15107" max="15107" width="12.28515625" style="25" customWidth="1"/>
    <col min="15108" max="15109" width="13.140625" style="25" customWidth="1"/>
    <col min="15110" max="15113" width="12.28515625" style="25" customWidth="1"/>
    <col min="15114" max="15114" width="17.42578125" style="25" customWidth="1"/>
    <col min="15115" max="15115" width="52.7109375" style="25" customWidth="1"/>
    <col min="15116" max="15116" width="23.42578125" style="25" customWidth="1"/>
    <col min="15117" max="15117" width="12.7109375" style="25" bestFit="1" customWidth="1"/>
    <col min="15118" max="15118" width="15.85546875" style="25" customWidth="1"/>
    <col min="15119" max="15358" width="9.140625" style="25"/>
    <col min="15359" max="15359" width="6.85546875" style="25" customWidth="1"/>
    <col min="15360" max="15360" width="96.7109375" style="25" customWidth="1"/>
    <col min="15361" max="15361" width="12.28515625" style="25" customWidth="1"/>
    <col min="15362" max="15362" width="12.85546875" style="25" customWidth="1"/>
    <col min="15363" max="15363" width="12.28515625" style="25" customWidth="1"/>
    <col min="15364" max="15365" width="13.140625" style="25" customWidth="1"/>
    <col min="15366" max="15369" width="12.28515625" style="25" customWidth="1"/>
    <col min="15370" max="15370" width="17.42578125" style="25" customWidth="1"/>
    <col min="15371" max="15371" width="52.7109375" style="25" customWidth="1"/>
    <col min="15372" max="15372" width="23.42578125" style="25" customWidth="1"/>
    <col min="15373" max="15373" width="12.7109375" style="25" bestFit="1" customWidth="1"/>
    <col min="15374" max="15374" width="15.85546875" style="25" customWidth="1"/>
    <col min="15375" max="15614" width="9.140625" style="25"/>
    <col min="15615" max="15615" width="6.85546875" style="25" customWidth="1"/>
    <col min="15616" max="15616" width="96.7109375" style="25" customWidth="1"/>
    <col min="15617" max="15617" width="12.28515625" style="25" customWidth="1"/>
    <col min="15618" max="15618" width="12.85546875" style="25" customWidth="1"/>
    <col min="15619" max="15619" width="12.28515625" style="25" customWidth="1"/>
    <col min="15620" max="15621" width="13.140625" style="25" customWidth="1"/>
    <col min="15622" max="15625" width="12.28515625" style="25" customWidth="1"/>
    <col min="15626" max="15626" width="17.42578125" style="25" customWidth="1"/>
    <col min="15627" max="15627" width="52.7109375" style="25" customWidth="1"/>
    <col min="15628" max="15628" width="23.42578125" style="25" customWidth="1"/>
    <col min="15629" max="15629" width="12.7109375" style="25" bestFit="1" customWidth="1"/>
    <col min="15630" max="15630" width="15.85546875" style="25" customWidth="1"/>
    <col min="15631" max="15870" width="9.140625" style="25"/>
    <col min="15871" max="15871" width="6.85546875" style="25" customWidth="1"/>
    <col min="15872" max="15872" width="96.7109375" style="25" customWidth="1"/>
    <col min="15873" max="15873" width="12.28515625" style="25" customWidth="1"/>
    <col min="15874" max="15874" width="12.85546875" style="25" customWidth="1"/>
    <col min="15875" max="15875" width="12.28515625" style="25" customWidth="1"/>
    <col min="15876" max="15877" width="13.140625" style="25" customWidth="1"/>
    <col min="15878" max="15881" width="12.28515625" style="25" customWidth="1"/>
    <col min="15882" max="15882" width="17.42578125" style="25" customWidth="1"/>
    <col min="15883" max="15883" width="52.7109375" style="25" customWidth="1"/>
    <col min="15884" max="15884" width="23.42578125" style="25" customWidth="1"/>
    <col min="15885" max="15885" width="12.7109375" style="25" bestFit="1" customWidth="1"/>
    <col min="15886" max="15886" width="15.85546875" style="25" customWidth="1"/>
    <col min="15887" max="16126" width="9.140625" style="25"/>
    <col min="16127" max="16127" width="6.85546875" style="25" customWidth="1"/>
    <col min="16128" max="16128" width="96.7109375" style="25" customWidth="1"/>
    <col min="16129" max="16129" width="12.28515625" style="25" customWidth="1"/>
    <col min="16130" max="16130" width="12.85546875" style="25" customWidth="1"/>
    <col min="16131" max="16131" width="12.28515625" style="25" customWidth="1"/>
    <col min="16132" max="16133" width="13.140625" style="25" customWidth="1"/>
    <col min="16134" max="16137" width="12.28515625" style="25" customWidth="1"/>
    <col min="16138" max="16138" width="17.42578125" style="25" customWidth="1"/>
    <col min="16139" max="16139" width="52.7109375" style="25" customWidth="1"/>
    <col min="16140" max="16140" width="23.42578125" style="25" customWidth="1"/>
    <col min="16141" max="16141" width="12.7109375" style="25" bestFit="1" customWidth="1"/>
    <col min="16142" max="16142" width="15.85546875" style="25" customWidth="1"/>
    <col min="16143" max="16384" width="9.140625" style="25"/>
  </cols>
  <sheetData>
    <row r="1" spans="1:15" s="5" customFormat="1" ht="12">
      <c r="A1" s="1"/>
      <c r="B1" s="10"/>
      <c r="C1" s="2"/>
      <c r="D1" s="3"/>
      <c r="E1" s="2"/>
      <c r="F1" s="2"/>
      <c r="G1" s="65"/>
      <c r="H1" s="2"/>
      <c r="I1" s="2"/>
      <c r="J1" s="2"/>
      <c r="K1" s="2"/>
      <c r="L1" s="59"/>
      <c r="M1" s="1"/>
      <c r="N1" s="10"/>
      <c r="O1" s="4"/>
    </row>
    <row r="2" spans="1:15" s="5" customFormat="1" ht="12">
      <c r="A2" s="1"/>
      <c r="B2" s="10"/>
      <c r="C2" s="2"/>
      <c r="D2" s="3"/>
      <c r="E2" s="2"/>
      <c r="F2" s="2"/>
      <c r="G2" s="65"/>
      <c r="H2" s="2"/>
      <c r="I2" s="2"/>
      <c r="J2" s="2"/>
      <c r="K2" s="2"/>
      <c r="L2" s="2"/>
      <c r="M2" s="1"/>
      <c r="N2" s="10"/>
      <c r="O2" s="4"/>
    </row>
    <row r="3" spans="1:15" s="5" customFormat="1" ht="12">
      <c r="A3" s="1"/>
      <c r="B3" s="10"/>
      <c r="C3" s="2"/>
      <c r="D3" s="3"/>
      <c r="E3" s="2"/>
      <c r="F3" s="2"/>
      <c r="G3" s="65"/>
      <c r="H3" s="2"/>
      <c r="I3" s="2"/>
      <c r="J3" s="2"/>
      <c r="K3" s="2"/>
      <c r="L3" s="2"/>
      <c r="M3" s="1"/>
      <c r="N3" s="10"/>
      <c r="O3" s="4"/>
    </row>
    <row r="4" spans="1:15" s="5" customFormat="1" ht="12">
      <c r="A4" s="1"/>
      <c r="B4" s="10"/>
      <c r="C4" s="2"/>
      <c r="D4" s="3"/>
      <c r="E4" s="2"/>
      <c r="F4" s="2"/>
      <c r="G4" s="65"/>
      <c r="H4" s="2"/>
      <c r="I4" s="2"/>
      <c r="J4" s="2"/>
      <c r="K4" s="2"/>
      <c r="L4" s="2"/>
      <c r="M4" s="1"/>
      <c r="N4" s="10"/>
      <c r="O4" s="4"/>
    </row>
    <row r="5" spans="1:15" s="5" customFormat="1" ht="12">
      <c r="A5" s="1"/>
      <c r="B5" s="10"/>
      <c r="C5" s="2"/>
      <c r="D5" s="3"/>
      <c r="E5" s="2"/>
      <c r="F5" s="2"/>
      <c r="G5" s="65"/>
      <c r="H5" s="2"/>
      <c r="I5" s="2"/>
      <c r="J5" s="2"/>
      <c r="K5" s="2"/>
      <c r="L5" s="2"/>
      <c r="M5" s="1"/>
      <c r="N5" s="10"/>
      <c r="O5" s="4"/>
    </row>
    <row r="6" spans="1:15" s="5" customFormat="1" ht="12">
      <c r="A6" s="1"/>
      <c r="B6" s="10"/>
      <c r="C6" s="2"/>
      <c r="D6" s="3"/>
      <c r="E6" s="2"/>
      <c r="F6" s="2"/>
      <c r="G6" s="65"/>
      <c r="H6" s="2"/>
      <c r="I6" s="2"/>
      <c r="J6" s="2"/>
      <c r="K6" s="2"/>
      <c r="L6" s="2"/>
      <c r="M6" s="1"/>
      <c r="N6" s="10"/>
      <c r="O6" s="4"/>
    </row>
    <row r="7" spans="1:15" s="5" customFormat="1" ht="12">
      <c r="A7" s="6" t="s">
        <v>0</v>
      </c>
      <c r="B7" s="72"/>
      <c r="C7" s="2"/>
      <c r="D7" s="7"/>
      <c r="E7" s="2"/>
      <c r="F7" s="2"/>
      <c r="G7" s="65"/>
      <c r="H7" s="2"/>
      <c r="I7" s="2"/>
      <c r="J7" s="2"/>
      <c r="K7" s="2"/>
      <c r="L7" s="59"/>
      <c r="M7" s="6"/>
      <c r="N7" s="72"/>
      <c r="O7" s="4"/>
    </row>
    <row r="8" spans="1:15" s="5" customFormat="1" ht="12">
      <c r="A8" s="1" t="s">
        <v>1</v>
      </c>
      <c r="B8" s="10"/>
      <c r="C8" s="2"/>
      <c r="D8" s="3"/>
      <c r="E8" s="2"/>
      <c r="F8" s="2"/>
      <c r="G8" s="65"/>
      <c r="H8" s="2"/>
      <c r="I8" s="2"/>
      <c r="J8" s="2"/>
      <c r="K8" s="2"/>
      <c r="L8" s="2"/>
      <c r="M8" s="1"/>
      <c r="N8" s="10"/>
      <c r="O8" s="4"/>
    </row>
    <row r="9" spans="1:15" s="5" customFormat="1" ht="12">
      <c r="A9" s="1" t="s">
        <v>2</v>
      </c>
      <c r="B9" s="10"/>
      <c r="C9" s="2"/>
      <c r="D9" s="8"/>
      <c r="E9" s="2"/>
      <c r="F9" s="2"/>
      <c r="G9" s="65"/>
      <c r="H9" s="2"/>
      <c r="I9" s="2"/>
      <c r="J9" s="2"/>
      <c r="K9" s="2"/>
      <c r="L9" s="2"/>
      <c r="M9" s="1"/>
      <c r="N9" s="10"/>
      <c r="O9" s="9"/>
    </row>
    <row r="10" spans="1:15" s="5" customFormat="1" ht="12">
      <c r="A10" s="1" t="s">
        <v>3</v>
      </c>
      <c r="B10" s="10"/>
      <c r="C10" s="2"/>
      <c r="D10" s="3"/>
      <c r="E10" s="2"/>
      <c r="F10" s="2"/>
      <c r="G10" s="65"/>
      <c r="H10" s="2"/>
      <c r="I10" s="2"/>
      <c r="J10" s="2"/>
      <c r="K10" s="2"/>
      <c r="L10" s="2"/>
      <c r="M10" s="1"/>
      <c r="N10" s="10"/>
      <c r="O10" s="4"/>
    </row>
    <row r="11" spans="1:15" s="5" customFormat="1" ht="12">
      <c r="A11" s="1" t="s">
        <v>4</v>
      </c>
      <c r="B11" s="10"/>
      <c r="C11" s="2"/>
      <c r="D11" s="3"/>
      <c r="E11" s="2"/>
      <c r="F11" s="2"/>
      <c r="G11" s="65"/>
      <c r="H11" s="2"/>
      <c r="I11" s="2"/>
      <c r="J11" s="2"/>
      <c r="K11" s="2"/>
      <c r="L11" s="2"/>
      <c r="M11" s="1"/>
      <c r="N11" s="10"/>
      <c r="O11" s="4"/>
    </row>
    <row r="12" spans="1:15" s="14" customFormat="1" thickBot="1">
      <c r="A12" s="10"/>
      <c r="B12" s="10"/>
      <c r="C12" s="11"/>
      <c r="D12" s="12"/>
      <c r="E12" s="11"/>
      <c r="F12" s="11"/>
      <c r="G12" s="66"/>
      <c r="H12" s="11"/>
      <c r="I12" s="11"/>
      <c r="J12" s="11"/>
      <c r="K12" s="11"/>
      <c r="L12" s="11"/>
      <c r="M12" s="10"/>
      <c r="N12" s="10"/>
      <c r="O12" s="13"/>
    </row>
    <row r="13" spans="1:15" s="14" customFormat="1" ht="51.75" customHeight="1">
      <c r="A13" s="15" t="s">
        <v>5</v>
      </c>
      <c r="B13" s="15" t="s">
        <v>6</v>
      </c>
      <c r="C13" s="15" t="s">
        <v>7</v>
      </c>
      <c r="D13" s="16" t="s">
        <v>8</v>
      </c>
      <c r="E13" s="63" t="s">
        <v>9</v>
      </c>
      <c r="F13" s="63" t="s">
        <v>9</v>
      </c>
      <c r="G13" s="67" t="s">
        <v>10</v>
      </c>
      <c r="H13" s="17" t="s">
        <v>10</v>
      </c>
      <c r="I13" s="18" t="s">
        <v>11</v>
      </c>
      <c r="J13" s="19" t="s">
        <v>12</v>
      </c>
      <c r="K13" s="15" t="s">
        <v>13</v>
      </c>
      <c r="L13" s="15" t="s">
        <v>14</v>
      </c>
      <c r="M13" s="15" t="s">
        <v>15</v>
      </c>
      <c r="N13" s="15" t="s">
        <v>16</v>
      </c>
      <c r="O13" s="13"/>
    </row>
    <row r="14" spans="1:15" s="14" customFormat="1" ht="12">
      <c r="A14" s="15"/>
      <c r="B14" s="15"/>
      <c r="C14" s="15"/>
      <c r="D14" s="20"/>
      <c r="E14" s="64"/>
      <c r="F14" s="70">
        <v>44105</v>
      </c>
      <c r="G14" s="69">
        <v>44317</v>
      </c>
      <c r="H14" s="21"/>
      <c r="I14" s="22"/>
      <c r="J14" s="15"/>
      <c r="K14" s="15"/>
      <c r="L14" s="15"/>
      <c r="M14" s="15"/>
      <c r="N14" s="15"/>
      <c r="O14" s="13"/>
    </row>
    <row r="15" spans="1:15" s="24" customFormat="1">
      <c r="A15" s="113">
        <v>1</v>
      </c>
      <c r="B15" s="114" t="s">
        <v>17</v>
      </c>
      <c r="C15" s="115" t="s">
        <v>18</v>
      </c>
      <c r="D15" s="116"/>
      <c r="E15" s="117"/>
      <c r="F15" s="117"/>
      <c r="G15" s="118"/>
      <c r="H15" s="117"/>
      <c r="I15" s="119">
        <f>SUM(I16:I18)</f>
        <v>13092.78</v>
      </c>
      <c r="J15" s="120">
        <f t="shared" ref="J15:J22" si="0">I15/$I$60</f>
        <v>1.55E-2</v>
      </c>
      <c r="K15" s="117"/>
      <c r="L15" s="121"/>
      <c r="M15" s="114"/>
      <c r="N15" s="114"/>
      <c r="O15" s="23"/>
    </row>
    <row r="16" spans="1:15" ht="38.25" customHeight="1">
      <c r="A16" s="92" t="s">
        <v>19</v>
      </c>
      <c r="B16" s="93" t="s">
        <v>20</v>
      </c>
      <c r="C16" s="94" t="s">
        <v>21</v>
      </c>
      <c r="D16" s="122">
        <v>4.5</v>
      </c>
      <c r="E16" s="123">
        <v>436.42</v>
      </c>
      <c r="F16" s="123">
        <v>436.42</v>
      </c>
      <c r="G16" s="124">
        <f>F16*1.1143</f>
        <v>486.3</v>
      </c>
      <c r="H16" s="123">
        <v>729.26</v>
      </c>
      <c r="I16" s="125">
        <f>ROUND(H16*D16,2)</f>
        <v>3281.67</v>
      </c>
      <c r="J16" s="126">
        <f t="shared" si="0"/>
        <v>3.8999999999999998E-3</v>
      </c>
      <c r="K16" s="127" t="s">
        <v>22</v>
      </c>
      <c r="L16" s="128">
        <v>820000</v>
      </c>
      <c r="M16" s="129"/>
      <c r="N16" s="93" t="s">
        <v>23</v>
      </c>
      <c r="O16" s="130"/>
    </row>
    <row r="17" spans="1:15" ht="12.75" customHeight="1">
      <c r="A17" s="92" t="s">
        <v>24</v>
      </c>
      <c r="B17" s="93" t="s">
        <v>25</v>
      </c>
      <c r="C17" s="94" t="s">
        <v>26</v>
      </c>
      <c r="D17" s="122">
        <v>1</v>
      </c>
      <c r="E17" s="123">
        <v>3.58</v>
      </c>
      <c r="F17" s="123">
        <v>3.58</v>
      </c>
      <c r="G17" s="124">
        <v>3.03</v>
      </c>
      <c r="H17" s="123">
        <v>6632.11</v>
      </c>
      <c r="I17" s="125">
        <f>ROUND(H17*D17,2)</f>
        <v>6632.11</v>
      </c>
      <c r="J17" s="126">
        <f t="shared" si="0"/>
        <v>7.7999999999999996E-3</v>
      </c>
      <c r="K17" s="127" t="s">
        <v>22</v>
      </c>
      <c r="L17" s="128">
        <v>844000</v>
      </c>
      <c r="M17" s="129"/>
      <c r="N17" s="93" t="s">
        <v>27</v>
      </c>
      <c r="O17" s="130"/>
    </row>
    <row r="18" spans="1:15" ht="25.5" customHeight="1">
      <c r="A18" s="92" t="s">
        <v>28</v>
      </c>
      <c r="B18" s="93" t="s">
        <v>29</v>
      </c>
      <c r="C18" s="94" t="s">
        <v>30</v>
      </c>
      <c r="D18" s="122">
        <v>550</v>
      </c>
      <c r="E18" s="123"/>
      <c r="F18" s="123">
        <v>0</v>
      </c>
      <c r="G18" s="123"/>
      <c r="H18" s="123">
        <v>5.78</v>
      </c>
      <c r="I18" s="125">
        <f>ROUND(H18*D18,2)</f>
        <v>3179</v>
      </c>
      <c r="J18" s="126">
        <f t="shared" si="0"/>
        <v>3.8E-3</v>
      </c>
      <c r="K18" s="127" t="s">
        <v>31</v>
      </c>
      <c r="L18" s="128">
        <v>9164</v>
      </c>
      <c r="M18" s="129"/>
      <c r="N18" s="93" t="s">
        <v>32</v>
      </c>
      <c r="O18" s="130"/>
    </row>
    <row r="19" spans="1:15" s="24" customFormat="1">
      <c r="A19" s="113">
        <v>2</v>
      </c>
      <c r="B19" s="114" t="s">
        <v>33</v>
      </c>
      <c r="C19" s="121" t="s">
        <v>18</v>
      </c>
      <c r="D19" s="116"/>
      <c r="E19" s="115">
        <v>1.67</v>
      </c>
      <c r="F19" s="115">
        <v>1.67</v>
      </c>
      <c r="G19" s="131">
        <v>2.67</v>
      </c>
      <c r="H19" s="115"/>
      <c r="I19" s="119">
        <f>SUM(I20:I20)</f>
        <v>29491.85</v>
      </c>
      <c r="J19" s="120">
        <f t="shared" si="0"/>
        <v>3.4799999999999998E-2</v>
      </c>
      <c r="K19" s="117"/>
      <c r="L19" s="121"/>
      <c r="M19" s="114"/>
      <c r="N19" s="114"/>
      <c r="O19" s="71"/>
    </row>
    <row r="20" spans="1:15" ht="12.75" customHeight="1">
      <c r="A20" s="92" t="s">
        <v>34</v>
      </c>
      <c r="B20" s="93" t="s">
        <v>35</v>
      </c>
      <c r="C20" s="94" t="s">
        <v>21</v>
      </c>
      <c r="D20" s="122">
        <v>5533.18</v>
      </c>
      <c r="E20" s="123"/>
      <c r="F20" s="123">
        <v>0</v>
      </c>
      <c r="G20" s="124">
        <v>1.57</v>
      </c>
      <c r="H20" s="123">
        <v>5.33</v>
      </c>
      <c r="I20" s="125">
        <f>ROUND(H20*D20,2)</f>
        <v>29491.85</v>
      </c>
      <c r="J20" s="126">
        <f t="shared" si="0"/>
        <v>3.4799999999999998E-2</v>
      </c>
      <c r="K20" s="127" t="s">
        <v>22</v>
      </c>
      <c r="L20" s="128">
        <v>511100</v>
      </c>
      <c r="M20" s="129"/>
      <c r="N20" s="129"/>
      <c r="O20" s="130"/>
    </row>
    <row r="21" spans="1:15" s="24" customFormat="1">
      <c r="A21" s="113">
        <v>3</v>
      </c>
      <c r="B21" s="114" t="s">
        <v>36</v>
      </c>
      <c r="C21" s="121" t="s">
        <v>18</v>
      </c>
      <c r="D21" s="116"/>
      <c r="E21" s="115"/>
      <c r="F21" s="115">
        <v>0</v>
      </c>
      <c r="G21" s="131"/>
      <c r="H21" s="115"/>
      <c r="I21" s="119">
        <f>SUM(I22:I29)</f>
        <v>176591.9</v>
      </c>
      <c r="J21" s="120">
        <f t="shared" si="0"/>
        <v>0.20860000000000001</v>
      </c>
      <c r="K21" s="117"/>
      <c r="L21" s="121"/>
      <c r="M21" s="114"/>
      <c r="N21" s="114"/>
      <c r="O21" s="71"/>
    </row>
    <row r="22" spans="1:15" ht="12.75" customHeight="1">
      <c r="A22" s="92" t="s">
        <v>37</v>
      </c>
      <c r="B22" s="93" t="s">
        <v>38</v>
      </c>
      <c r="C22" s="94" t="s">
        <v>39</v>
      </c>
      <c r="D22" s="122">
        <v>14.14</v>
      </c>
      <c r="E22" s="123">
        <v>43.75</v>
      </c>
      <c r="F22" s="123">
        <v>43.75</v>
      </c>
      <c r="G22" s="124">
        <v>39.74</v>
      </c>
      <c r="H22" s="123">
        <v>23.39</v>
      </c>
      <c r="I22" s="125">
        <f>ROUND(H22*D22,2)</f>
        <v>330.73</v>
      </c>
      <c r="J22" s="126">
        <f t="shared" si="0"/>
        <v>4.0000000000000002E-4</v>
      </c>
      <c r="K22" s="127" t="s">
        <v>22</v>
      </c>
      <c r="L22" s="128">
        <v>600600</v>
      </c>
      <c r="M22" s="129"/>
      <c r="N22" s="93" t="s">
        <v>40</v>
      </c>
      <c r="O22" s="130"/>
    </row>
    <row r="23" spans="1:15" ht="12.75" customHeight="1">
      <c r="A23" s="92" t="s">
        <v>41</v>
      </c>
      <c r="B23" s="93" t="s">
        <v>42</v>
      </c>
      <c r="C23" s="94" t="s">
        <v>39</v>
      </c>
      <c r="D23" s="122">
        <v>3.7</v>
      </c>
      <c r="E23" s="123"/>
      <c r="F23" s="123"/>
      <c r="G23" s="124"/>
      <c r="H23" s="123">
        <v>43.01</v>
      </c>
      <c r="I23" s="125">
        <f t="shared" ref="I23:I29" si="1">ROUND(H23*D23,2)</f>
        <v>159.13999999999999</v>
      </c>
      <c r="J23" s="126">
        <f t="shared" ref="J23:J29" si="2">I23/$I$60</f>
        <v>2.0000000000000001E-4</v>
      </c>
      <c r="K23" s="127" t="s">
        <v>22</v>
      </c>
      <c r="L23" s="128">
        <v>601200</v>
      </c>
      <c r="M23" s="129"/>
      <c r="N23" s="93" t="s">
        <v>40</v>
      </c>
      <c r="O23" s="130"/>
    </row>
    <row r="24" spans="1:15" ht="12.75" customHeight="1">
      <c r="A24" s="92" t="s">
        <v>43</v>
      </c>
      <c r="B24" s="93" t="s">
        <v>44</v>
      </c>
      <c r="C24" s="94" t="s">
        <v>39</v>
      </c>
      <c r="D24" s="122">
        <v>6.19</v>
      </c>
      <c r="E24" s="123"/>
      <c r="F24" s="123"/>
      <c r="G24" s="124"/>
      <c r="H24" s="123">
        <v>111.59</v>
      </c>
      <c r="I24" s="125">
        <f t="shared" si="1"/>
        <v>690.74</v>
      </c>
      <c r="J24" s="126">
        <f t="shared" si="2"/>
        <v>8.0000000000000004E-4</v>
      </c>
      <c r="K24" s="127" t="s">
        <v>22</v>
      </c>
      <c r="L24" s="128">
        <v>516000</v>
      </c>
      <c r="M24" s="129"/>
      <c r="N24" s="93" t="s">
        <v>40</v>
      </c>
      <c r="O24" s="130"/>
    </row>
    <row r="25" spans="1:15" ht="12.75" customHeight="1">
      <c r="A25" s="92" t="s">
        <v>45</v>
      </c>
      <c r="B25" s="93" t="s">
        <v>46</v>
      </c>
      <c r="C25" s="94" t="s">
        <v>39</v>
      </c>
      <c r="D25" s="122">
        <v>0.63</v>
      </c>
      <c r="E25" s="123"/>
      <c r="F25" s="123"/>
      <c r="G25" s="124"/>
      <c r="H25" s="123">
        <v>229.17</v>
      </c>
      <c r="I25" s="125">
        <f t="shared" si="1"/>
        <v>144.38</v>
      </c>
      <c r="J25" s="126">
        <f t="shared" si="2"/>
        <v>2.0000000000000001E-4</v>
      </c>
      <c r="K25" s="127" t="s">
        <v>22</v>
      </c>
      <c r="L25" s="128">
        <v>606500</v>
      </c>
      <c r="M25" s="129"/>
      <c r="N25" s="93" t="s">
        <v>40</v>
      </c>
      <c r="O25" s="130"/>
    </row>
    <row r="26" spans="1:15" ht="12.75" customHeight="1">
      <c r="A26" s="92" t="s">
        <v>47</v>
      </c>
      <c r="B26" s="93" t="s">
        <v>48</v>
      </c>
      <c r="C26" s="94" t="s">
        <v>30</v>
      </c>
      <c r="D26" s="122">
        <v>1010.86</v>
      </c>
      <c r="E26" s="123"/>
      <c r="F26" s="123"/>
      <c r="G26" s="124"/>
      <c r="H26" s="123">
        <v>118.12</v>
      </c>
      <c r="I26" s="125">
        <f t="shared" si="1"/>
        <v>119402.78</v>
      </c>
      <c r="J26" s="126">
        <f t="shared" si="2"/>
        <v>0.14099999999999999</v>
      </c>
      <c r="K26" s="127" t="s">
        <v>22</v>
      </c>
      <c r="L26" s="128">
        <v>650100</v>
      </c>
      <c r="M26" s="129"/>
      <c r="N26" s="93" t="s">
        <v>40</v>
      </c>
      <c r="O26" s="130"/>
    </row>
    <row r="27" spans="1:15" ht="12.75" customHeight="1">
      <c r="A27" s="92" t="s">
        <v>49</v>
      </c>
      <c r="B27" s="93" t="s">
        <v>50</v>
      </c>
      <c r="C27" s="94" t="s">
        <v>30</v>
      </c>
      <c r="D27" s="122">
        <v>95</v>
      </c>
      <c r="E27" s="123"/>
      <c r="F27" s="123"/>
      <c r="G27" s="124"/>
      <c r="H27" s="123">
        <v>463.43</v>
      </c>
      <c r="I27" s="125">
        <f t="shared" si="1"/>
        <v>44025.85</v>
      </c>
      <c r="J27" s="126">
        <f t="shared" si="2"/>
        <v>5.1999999999999998E-2</v>
      </c>
      <c r="K27" s="127" t="s">
        <v>22</v>
      </c>
      <c r="L27" s="128">
        <v>655200</v>
      </c>
      <c r="M27" s="129"/>
      <c r="N27" s="93" t="s">
        <v>40</v>
      </c>
      <c r="O27" s="130"/>
    </row>
    <row r="28" spans="1:15" ht="12.75" customHeight="1">
      <c r="A28" s="92" t="s">
        <v>51</v>
      </c>
      <c r="B28" s="93" t="s">
        <v>52</v>
      </c>
      <c r="C28" s="94" t="s">
        <v>30</v>
      </c>
      <c r="D28" s="122">
        <v>10</v>
      </c>
      <c r="E28" s="123"/>
      <c r="F28" s="123"/>
      <c r="G28" s="124"/>
      <c r="H28" s="123">
        <v>163.47</v>
      </c>
      <c r="I28" s="125">
        <f t="shared" si="1"/>
        <v>1634.7</v>
      </c>
      <c r="J28" s="126">
        <f t="shared" si="2"/>
        <v>1.9E-3</v>
      </c>
      <c r="K28" s="127" t="s">
        <v>22</v>
      </c>
      <c r="L28" s="128">
        <v>610400</v>
      </c>
      <c r="M28" s="129"/>
      <c r="N28" s="93" t="s">
        <v>40</v>
      </c>
      <c r="O28" s="130"/>
    </row>
    <row r="29" spans="1:15" ht="12.75" customHeight="1">
      <c r="A29" s="92" t="s">
        <v>53</v>
      </c>
      <c r="B29" s="93" t="s">
        <v>54</v>
      </c>
      <c r="C29" s="94" t="s">
        <v>26</v>
      </c>
      <c r="D29" s="122">
        <v>2</v>
      </c>
      <c r="E29" s="123"/>
      <c r="F29" s="123"/>
      <c r="G29" s="124"/>
      <c r="H29" s="123">
        <v>5101.79</v>
      </c>
      <c r="I29" s="125">
        <f t="shared" si="1"/>
        <v>10203.58</v>
      </c>
      <c r="J29" s="126">
        <f t="shared" si="2"/>
        <v>1.21E-2</v>
      </c>
      <c r="K29" s="127" t="s">
        <v>55</v>
      </c>
      <c r="L29" s="94" t="s">
        <v>56</v>
      </c>
      <c r="M29" s="129"/>
      <c r="N29" s="93" t="s">
        <v>40</v>
      </c>
      <c r="O29" s="130"/>
    </row>
    <row r="30" spans="1:15" s="24" customFormat="1">
      <c r="A30" s="113">
        <v>4</v>
      </c>
      <c r="B30" s="114" t="s">
        <v>57</v>
      </c>
      <c r="C30" s="121" t="s">
        <v>18</v>
      </c>
      <c r="D30" s="116"/>
      <c r="E30" s="115"/>
      <c r="F30" s="115">
        <v>0</v>
      </c>
      <c r="G30" s="131"/>
      <c r="H30" s="115"/>
      <c r="I30" s="119">
        <f>SUM(I31:I34)</f>
        <v>295948.51</v>
      </c>
      <c r="J30" s="120">
        <f t="shared" ref="J30:J59" si="3">I30/$I$60</f>
        <v>0.34960000000000002</v>
      </c>
      <c r="K30" s="117"/>
      <c r="L30" s="121"/>
      <c r="M30" s="114"/>
      <c r="N30" s="114"/>
      <c r="O30" s="71"/>
    </row>
    <row r="31" spans="1:15" ht="12.75" customHeight="1">
      <c r="A31" s="92" t="s">
        <v>58</v>
      </c>
      <c r="B31" s="93" t="s">
        <v>59</v>
      </c>
      <c r="C31" s="94" t="s">
        <v>39</v>
      </c>
      <c r="D31" s="122">
        <v>705.47</v>
      </c>
      <c r="E31" s="123">
        <v>7.83</v>
      </c>
      <c r="F31" s="123">
        <v>7.83</v>
      </c>
      <c r="G31" s="124">
        <v>6.65</v>
      </c>
      <c r="H31" s="123">
        <v>193.49</v>
      </c>
      <c r="I31" s="125">
        <f>ROUND(H31*D31,2)</f>
        <v>136501.39000000001</v>
      </c>
      <c r="J31" s="126">
        <f t="shared" si="3"/>
        <v>0.16120000000000001</v>
      </c>
      <c r="K31" s="127" t="s">
        <v>22</v>
      </c>
      <c r="L31" s="128">
        <v>531100</v>
      </c>
      <c r="M31" s="129"/>
      <c r="N31" s="93" t="s">
        <v>60</v>
      </c>
      <c r="O31" s="130"/>
    </row>
    <row r="32" spans="1:15" ht="25.5" customHeight="1">
      <c r="A32" s="92" t="s">
        <v>61</v>
      </c>
      <c r="B32" s="93" t="s">
        <v>62</v>
      </c>
      <c r="C32" s="94" t="s">
        <v>21</v>
      </c>
      <c r="D32" s="122">
        <v>4980.3999999999996</v>
      </c>
      <c r="E32" s="123">
        <v>39.57</v>
      </c>
      <c r="F32" s="123">
        <v>39.57</v>
      </c>
      <c r="G32" s="124">
        <v>34.619999999999997</v>
      </c>
      <c r="H32" s="123">
        <v>0.79</v>
      </c>
      <c r="I32" s="125">
        <f>ROUND(H32*D32,2)</f>
        <v>3934.52</v>
      </c>
      <c r="J32" s="126">
        <f t="shared" si="3"/>
        <v>4.5999999999999999E-3</v>
      </c>
      <c r="K32" s="127" t="s">
        <v>22</v>
      </c>
      <c r="L32" s="128">
        <v>560100</v>
      </c>
      <c r="M32" s="129"/>
      <c r="N32" s="93" t="s">
        <v>63</v>
      </c>
      <c r="O32" s="130"/>
    </row>
    <row r="33" spans="1:15" ht="25.5" customHeight="1">
      <c r="A33" s="92" t="s">
        <v>64</v>
      </c>
      <c r="B33" s="93" t="s">
        <v>65</v>
      </c>
      <c r="C33" s="94" t="s">
        <v>21</v>
      </c>
      <c r="D33" s="122">
        <v>5010</v>
      </c>
      <c r="E33" s="123">
        <v>95.81</v>
      </c>
      <c r="F33" s="123">
        <v>95.81</v>
      </c>
      <c r="G33" s="124">
        <v>81.72</v>
      </c>
      <c r="H33" s="123">
        <v>0.5</v>
      </c>
      <c r="I33" s="125">
        <f>ROUND(H33*D33,2)</f>
        <v>2505</v>
      </c>
      <c r="J33" s="126">
        <f t="shared" si="3"/>
        <v>3.0000000000000001E-3</v>
      </c>
      <c r="K33" s="127" t="s">
        <v>22</v>
      </c>
      <c r="L33" s="128">
        <v>561100</v>
      </c>
      <c r="M33" s="129"/>
      <c r="N33" s="93" t="s">
        <v>66</v>
      </c>
      <c r="O33" s="130"/>
    </row>
    <row r="34" spans="1:15" ht="25.5" customHeight="1">
      <c r="A34" s="92" t="s">
        <v>67</v>
      </c>
      <c r="B34" s="93" t="s">
        <v>68</v>
      </c>
      <c r="C34" s="94" t="s">
        <v>69</v>
      </c>
      <c r="D34" s="122">
        <v>562.59</v>
      </c>
      <c r="E34" s="123">
        <v>95.81</v>
      </c>
      <c r="F34" s="123">
        <v>95.81</v>
      </c>
      <c r="G34" s="124">
        <v>81.72</v>
      </c>
      <c r="H34" s="123">
        <v>271.97000000000003</v>
      </c>
      <c r="I34" s="125">
        <f>ROUND(H34*D34,2)</f>
        <v>153007.6</v>
      </c>
      <c r="J34" s="126">
        <f t="shared" si="3"/>
        <v>0.1807</v>
      </c>
      <c r="K34" s="127" t="s">
        <v>22</v>
      </c>
      <c r="L34" s="128">
        <v>570000</v>
      </c>
      <c r="M34" s="129"/>
      <c r="N34" s="93" t="s">
        <v>70</v>
      </c>
      <c r="O34" s="130"/>
    </row>
    <row r="35" spans="1:15" s="24" customFormat="1">
      <c r="A35" s="113">
        <v>5</v>
      </c>
      <c r="B35" s="114" t="s">
        <v>71</v>
      </c>
      <c r="C35" s="121" t="s">
        <v>18</v>
      </c>
      <c r="D35" s="116"/>
      <c r="E35" s="115">
        <v>101.77</v>
      </c>
      <c r="F35" s="115">
        <v>101.77</v>
      </c>
      <c r="G35" s="131">
        <v>102.29</v>
      </c>
      <c r="H35" s="115"/>
      <c r="I35" s="119">
        <f>SUM(I36:I38)</f>
        <v>212840.85</v>
      </c>
      <c r="J35" s="120">
        <f t="shared" si="3"/>
        <v>0.25140000000000001</v>
      </c>
      <c r="K35" s="117"/>
      <c r="L35" s="121"/>
      <c r="M35" s="114"/>
      <c r="N35" s="114"/>
      <c r="O35" s="71"/>
    </row>
    <row r="36" spans="1:15" ht="12.75" customHeight="1">
      <c r="A36" s="92" t="s">
        <v>72</v>
      </c>
      <c r="B36" s="93" t="s">
        <v>73</v>
      </c>
      <c r="C36" s="94" t="s">
        <v>69</v>
      </c>
      <c r="D36" s="122">
        <v>5.98</v>
      </c>
      <c r="E36" s="123">
        <v>79.900000000000006</v>
      </c>
      <c r="F36" s="123">
        <v>79.900000000000006</v>
      </c>
      <c r="G36" s="124">
        <v>73.28</v>
      </c>
      <c r="H36" s="123">
        <v>5449.98</v>
      </c>
      <c r="I36" s="125">
        <f>ROUND(H36*D36,2)</f>
        <v>32590.880000000001</v>
      </c>
      <c r="J36" s="126">
        <f t="shared" si="3"/>
        <v>3.85E-2</v>
      </c>
      <c r="K36" s="127" t="s">
        <v>22</v>
      </c>
      <c r="L36" s="128">
        <v>589190</v>
      </c>
      <c r="M36" s="129"/>
      <c r="N36" s="93" t="s">
        <v>63</v>
      </c>
      <c r="O36" s="130"/>
    </row>
    <row r="37" spans="1:15" ht="12.75" customHeight="1">
      <c r="A37" s="92" t="s">
        <v>74</v>
      </c>
      <c r="B37" s="93" t="s">
        <v>75</v>
      </c>
      <c r="C37" s="94" t="s">
        <v>69</v>
      </c>
      <c r="D37" s="122">
        <v>2.4900000000000002</v>
      </c>
      <c r="E37" s="123">
        <v>1762.2</v>
      </c>
      <c r="F37" s="123">
        <v>1762.2</v>
      </c>
      <c r="G37" s="124">
        <f>F37*1.1143</f>
        <v>1963.62</v>
      </c>
      <c r="H37" s="123">
        <v>4268.2299999999996</v>
      </c>
      <c r="I37" s="125">
        <f>ROUND(H37*D37,2)</f>
        <v>10627.89</v>
      </c>
      <c r="J37" s="126">
        <f t="shared" si="3"/>
        <v>1.26E-2</v>
      </c>
      <c r="K37" s="127" t="s">
        <v>22</v>
      </c>
      <c r="L37" s="128">
        <v>589420</v>
      </c>
      <c r="M37" s="129"/>
      <c r="N37" s="93" t="s">
        <v>66</v>
      </c>
      <c r="O37" s="130"/>
    </row>
    <row r="38" spans="1:15">
      <c r="A38" s="92" t="s">
        <v>76</v>
      </c>
      <c r="B38" s="93" t="s">
        <v>77</v>
      </c>
      <c r="C38" s="94" t="s">
        <v>69</v>
      </c>
      <c r="D38" s="122">
        <v>32.07</v>
      </c>
      <c r="E38" s="123">
        <v>1043.57</v>
      </c>
      <c r="F38" s="123">
        <v>1043.57</v>
      </c>
      <c r="G38" s="124">
        <f>F38*1.1143</f>
        <v>1162.8499999999999</v>
      </c>
      <c r="H38" s="123">
        <v>5289.12</v>
      </c>
      <c r="I38" s="125">
        <f>ROUND(H38*D38,2)</f>
        <v>169622.08</v>
      </c>
      <c r="J38" s="126">
        <f t="shared" si="3"/>
        <v>0.20039999999999999</v>
      </c>
      <c r="K38" s="127" t="s">
        <v>22</v>
      </c>
      <c r="L38" s="128">
        <v>58900</v>
      </c>
      <c r="M38" s="129"/>
      <c r="N38" s="93" t="s">
        <v>78</v>
      </c>
      <c r="O38" s="130"/>
    </row>
    <row r="39" spans="1:15" s="24" customFormat="1">
      <c r="A39" s="113">
        <v>6</v>
      </c>
      <c r="B39" s="114" t="s">
        <v>79</v>
      </c>
      <c r="C39" s="121" t="s">
        <v>18</v>
      </c>
      <c r="D39" s="116"/>
      <c r="E39" s="115">
        <v>72.45</v>
      </c>
      <c r="F39" s="115">
        <v>72.45</v>
      </c>
      <c r="G39" s="131">
        <v>60.4</v>
      </c>
      <c r="H39" s="115"/>
      <c r="I39" s="119">
        <f>SUM(I40:I44)</f>
        <v>65434.239999999998</v>
      </c>
      <c r="J39" s="120">
        <f t="shared" si="3"/>
        <v>7.7299999999999994E-2</v>
      </c>
      <c r="K39" s="117"/>
      <c r="L39" s="121"/>
      <c r="M39" s="114"/>
      <c r="N39" s="114"/>
      <c r="O39" s="71"/>
    </row>
    <row r="40" spans="1:15" ht="12.75" customHeight="1">
      <c r="A40" s="92" t="s">
        <v>80</v>
      </c>
      <c r="B40" s="93" t="s">
        <v>35</v>
      </c>
      <c r="C40" s="94" t="s">
        <v>21</v>
      </c>
      <c r="D40" s="122">
        <v>1273.51</v>
      </c>
      <c r="E40" s="123">
        <v>99.14</v>
      </c>
      <c r="F40" s="123">
        <v>99.14</v>
      </c>
      <c r="G40" s="124">
        <v>87.15</v>
      </c>
      <c r="H40" s="123">
        <v>5.33</v>
      </c>
      <c r="I40" s="125">
        <f>ROUND(H40*D40,2)</f>
        <v>6787.81</v>
      </c>
      <c r="J40" s="126">
        <f t="shared" si="3"/>
        <v>8.0000000000000002E-3</v>
      </c>
      <c r="K40" s="127" t="s">
        <v>22</v>
      </c>
      <c r="L40" s="128">
        <v>511100</v>
      </c>
      <c r="M40" s="129"/>
      <c r="N40" s="93" t="s">
        <v>81</v>
      </c>
      <c r="O40" s="130"/>
    </row>
    <row r="41" spans="1:15" ht="12.75" customHeight="1">
      <c r="A41" s="92" t="s">
        <v>82</v>
      </c>
      <c r="B41" s="93" t="s">
        <v>59</v>
      </c>
      <c r="C41" s="94" t="s">
        <v>39</v>
      </c>
      <c r="D41" s="122">
        <v>42.83</v>
      </c>
      <c r="E41" s="123">
        <v>99.14</v>
      </c>
      <c r="F41" s="123">
        <v>99.14</v>
      </c>
      <c r="G41" s="124">
        <v>87.15</v>
      </c>
      <c r="H41" s="123">
        <v>193.49</v>
      </c>
      <c r="I41" s="125">
        <f>ROUND(H41*D41,2)</f>
        <v>8287.18</v>
      </c>
      <c r="J41" s="126">
        <f t="shared" si="3"/>
        <v>9.7999999999999997E-3</v>
      </c>
      <c r="K41" s="127" t="s">
        <v>22</v>
      </c>
      <c r="L41" s="128">
        <v>531100</v>
      </c>
      <c r="M41" s="129"/>
      <c r="N41" s="93" t="s">
        <v>81</v>
      </c>
      <c r="O41" s="130"/>
    </row>
    <row r="42" spans="1:15" ht="12.75" customHeight="1">
      <c r="A42" s="92" t="s">
        <v>83</v>
      </c>
      <c r="B42" s="93" t="s">
        <v>84</v>
      </c>
      <c r="C42" s="94" t="s">
        <v>39</v>
      </c>
      <c r="D42" s="122">
        <v>22.84</v>
      </c>
      <c r="E42" s="123">
        <v>99.14</v>
      </c>
      <c r="F42" s="123">
        <v>99.14</v>
      </c>
      <c r="G42" s="124">
        <v>87.15</v>
      </c>
      <c r="H42" s="123">
        <v>626.67999999999995</v>
      </c>
      <c r="I42" s="125">
        <f>ROUND(H42*D42,2)</f>
        <v>14313.37</v>
      </c>
      <c r="J42" s="126">
        <f t="shared" si="3"/>
        <v>1.6899999999999998E-2</v>
      </c>
      <c r="K42" s="127" t="s">
        <v>22</v>
      </c>
      <c r="L42" s="128">
        <v>605300</v>
      </c>
      <c r="M42" s="129"/>
      <c r="N42" s="93" t="s">
        <v>81</v>
      </c>
      <c r="O42" s="130"/>
    </row>
    <row r="43" spans="1:15" ht="12.75" customHeight="1">
      <c r="A43" s="92" t="s">
        <v>85</v>
      </c>
      <c r="B43" s="93" t="s">
        <v>86</v>
      </c>
      <c r="C43" s="94" t="s">
        <v>39</v>
      </c>
      <c r="D43" s="122">
        <v>69.16</v>
      </c>
      <c r="E43" s="123">
        <v>99.14</v>
      </c>
      <c r="F43" s="123">
        <v>99.14</v>
      </c>
      <c r="G43" s="124">
        <v>87.15</v>
      </c>
      <c r="H43" s="123">
        <v>302.2</v>
      </c>
      <c r="I43" s="125">
        <f>ROUND(H43*D43,2)</f>
        <v>20900.150000000001</v>
      </c>
      <c r="J43" s="126">
        <f t="shared" si="3"/>
        <v>2.47E-2</v>
      </c>
      <c r="K43" s="127" t="s">
        <v>87</v>
      </c>
      <c r="L43" s="94" t="s">
        <v>88</v>
      </c>
      <c r="M43" s="129"/>
      <c r="N43" s="93" t="s">
        <v>81</v>
      </c>
      <c r="O43" s="130"/>
    </row>
    <row r="44" spans="1:15" ht="12.75" customHeight="1">
      <c r="A44" s="92" t="s">
        <v>89</v>
      </c>
      <c r="B44" s="93" t="s">
        <v>90</v>
      </c>
      <c r="C44" s="94" t="s">
        <v>21</v>
      </c>
      <c r="D44" s="122">
        <v>987.98</v>
      </c>
      <c r="E44" s="123">
        <v>1.48</v>
      </c>
      <c r="F44" s="123">
        <v>1.48</v>
      </c>
      <c r="G44" s="124">
        <v>1.57</v>
      </c>
      <c r="H44" s="123">
        <v>15.33</v>
      </c>
      <c r="I44" s="125">
        <f>ROUND(H44*D44,2)</f>
        <v>15145.73</v>
      </c>
      <c r="J44" s="126">
        <f t="shared" si="3"/>
        <v>1.7899999999999999E-2</v>
      </c>
      <c r="K44" s="127" t="s">
        <v>22</v>
      </c>
      <c r="L44" s="128">
        <v>800000</v>
      </c>
      <c r="M44" s="129"/>
      <c r="N44" s="93" t="s">
        <v>91</v>
      </c>
      <c r="O44" s="130"/>
    </row>
    <row r="45" spans="1:15" s="24" customFormat="1">
      <c r="A45" s="113">
        <v>7</v>
      </c>
      <c r="B45" s="114" t="s">
        <v>92</v>
      </c>
      <c r="C45" s="121" t="s">
        <v>18</v>
      </c>
      <c r="D45" s="116"/>
      <c r="E45" s="115">
        <v>7.79</v>
      </c>
      <c r="F45" s="115">
        <v>7.79</v>
      </c>
      <c r="G45" s="131">
        <f>F45*1.1143</f>
        <v>8.68</v>
      </c>
      <c r="H45" s="115"/>
      <c r="I45" s="119">
        <f>SUM(I46:I49)</f>
        <v>39049.43</v>
      </c>
      <c r="J45" s="120">
        <f t="shared" si="3"/>
        <v>4.6100000000000002E-2</v>
      </c>
      <c r="K45" s="117"/>
      <c r="L45" s="121"/>
      <c r="M45" s="114"/>
      <c r="N45" s="114"/>
      <c r="O45" s="71"/>
    </row>
    <row r="46" spans="1:15" ht="12.75" customHeight="1">
      <c r="A46" s="92" t="s">
        <v>93</v>
      </c>
      <c r="B46" s="93" t="s">
        <v>94</v>
      </c>
      <c r="C46" s="94" t="s">
        <v>21</v>
      </c>
      <c r="D46" s="122">
        <v>3.73</v>
      </c>
      <c r="E46" s="123">
        <v>2.08</v>
      </c>
      <c r="F46" s="123">
        <v>2.08</v>
      </c>
      <c r="G46" s="124">
        <v>1.98</v>
      </c>
      <c r="H46" s="123">
        <v>729.26</v>
      </c>
      <c r="I46" s="125">
        <f>ROUND(H46*D46,2)</f>
        <v>2720.14</v>
      </c>
      <c r="J46" s="126">
        <f t="shared" si="3"/>
        <v>3.2000000000000002E-3</v>
      </c>
      <c r="K46" s="127" t="s">
        <v>22</v>
      </c>
      <c r="L46" s="128">
        <v>820000</v>
      </c>
      <c r="M46" s="129"/>
      <c r="N46" s="93" t="s">
        <v>95</v>
      </c>
      <c r="O46" s="130"/>
    </row>
    <row r="47" spans="1:15" ht="25.5" customHeight="1">
      <c r="A47" s="92" t="s">
        <v>96</v>
      </c>
      <c r="B47" s="93" t="s">
        <v>97</v>
      </c>
      <c r="C47" s="94" t="s">
        <v>26</v>
      </c>
      <c r="D47" s="122">
        <v>17</v>
      </c>
      <c r="E47" s="123">
        <v>1090.01</v>
      </c>
      <c r="F47" s="123">
        <v>1090.01</v>
      </c>
      <c r="G47" s="124">
        <v>1089.78</v>
      </c>
      <c r="H47" s="123">
        <v>517.53</v>
      </c>
      <c r="I47" s="125">
        <f>ROUND(H47*D47,2)</f>
        <v>8798.01</v>
      </c>
      <c r="J47" s="126">
        <f t="shared" si="3"/>
        <v>1.04E-2</v>
      </c>
      <c r="K47" s="127" t="s">
        <v>22</v>
      </c>
      <c r="L47" s="128">
        <v>821300</v>
      </c>
      <c r="M47" s="129"/>
      <c r="N47" s="93" t="s">
        <v>95</v>
      </c>
      <c r="O47" s="130"/>
    </row>
    <row r="48" spans="1:15" ht="25.5" customHeight="1">
      <c r="A48" s="92" t="s">
        <v>98</v>
      </c>
      <c r="B48" s="93" t="s">
        <v>99</v>
      </c>
      <c r="C48" s="94" t="s">
        <v>21</v>
      </c>
      <c r="D48" s="122">
        <v>386.04</v>
      </c>
      <c r="E48" s="123">
        <v>1090.01</v>
      </c>
      <c r="F48" s="123">
        <v>1090.01</v>
      </c>
      <c r="G48" s="124">
        <v>1089.78</v>
      </c>
      <c r="H48" s="123">
        <v>38.979999999999997</v>
      </c>
      <c r="I48" s="125">
        <f>ROUND(H48*D48,2)</f>
        <v>15047.84</v>
      </c>
      <c r="J48" s="126">
        <f t="shared" si="3"/>
        <v>1.78E-2</v>
      </c>
      <c r="K48" s="127" t="s">
        <v>22</v>
      </c>
      <c r="L48" s="128">
        <v>822000</v>
      </c>
      <c r="M48" s="129"/>
      <c r="N48" s="93" t="s">
        <v>95</v>
      </c>
      <c r="O48" s="130"/>
    </row>
    <row r="49" spans="1:15" ht="25.5" customHeight="1">
      <c r="A49" s="92" t="s">
        <v>100</v>
      </c>
      <c r="B49" s="93" t="s">
        <v>101</v>
      </c>
      <c r="C49" s="94" t="s">
        <v>26</v>
      </c>
      <c r="D49" s="122">
        <v>548</v>
      </c>
      <c r="E49" s="123">
        <v>1</v>
      </c>
      <c r="F49" s="123">
        <v>1</v>
      </c>
      <c r="G49" s="124">
        <v>1.63</v>
      </c>
      <c r="H49" s="123">
        <v>22.78</v>
      </c>
      <c r="I49" s="125">
        <f>ROUND(H49*D49,2)</f>
        <v>12483.44</v>
      </c>
      <c r="J49" s="126">
        <f t="shared" si="3"/>
        <v>1.47E-2</v>
      </c>
      <c r="K49" s="127" t="s">
        <v>22</v>
      </c>
      <c r="L49" s="128">
        <v>871000</v>
      </c>
      <c r="M49" s="129"/>
      <c r="N49" s="93" t="s">
        <v>95</v>
      </c>
      <c r="O49" s="130"/>
    </row>
    <row r="50" spans="1:15" s="24" customFormat="1" ht="63.75">
      <c r="A50" s="113">
        <v>8</v>
      </c>
      <c r="B50" s="114" t="s">
        <v>102</v>
      </c>
      <c r="C50" s="121" t="s">
        <v>18</v>
      </c>
      <c r="D50" s="116"/>
      <c r="E50" s="115">
        <v>18.329999999999998</v>
      </c>
      <c r="F50" s="115">
        <v>18.329999999999998</v>
      </c>
      <c r="G50" s="131">
        <f t="shared" ref="G50" si="4">F50*1.1143</f>
        <v>20.43</v>
      </c>
      <c r="H50" s="115"/>
      <c r="I50" s="119">
        <f>SUM(I51:I59)</f>
        <v>14117.03</v>
      </c>
      <c r="J50" s="120">
        <f t="shared" si="3"/>
        <v>1.67E-2</v>
      </c>
      <c r="K50" s="117"/>
      <c r="L50" s="121"/>
      <c r="M50" s="114"/>
      <c r="N50" s="114"/>
      <c r="O50" s="71"/>
    </row>
    <row r="51" spans="1:15" ht="25.5" customHeight="1">
      <c r="A51" s="92" t="s">
        <v>103</v>
      </c>
      <c r="B51" s="129" t="s">
        <v>104</v>
      </c>
      <c r="C51" s="94" t="s">
        <v>26</v>
      </c>
      <c r="D51" s="122">
        <v>5</v>
      </c>
      <c r="E51" s="123"/>
      <c r="F51" s="123"/>
      <c r="G51" s="124"/>
      <c r="H51" s="123">
        <v>184.67</v>
      </c>
      <c r="I51" s="125">
        <f>ROUND(H51*D51,2)</f>
        <v>923.35</v>
      </c>
      <c r="J51" s="126">
        <f t="shared" si="3"/>
        <v>1.1000000000000001E-3</v>
      </c>
      <c r="K51" s="127" t="s">
        <v>105</v>
      </c>
      <c r="L51" s="128" t="s">
        <v>103</v>
      </c>
      <c r="M51" s="129"/>
      <c r="N51" s="93" t="s">
        <v>106</v>
      </c>
      <c r="O51" s="130"/>
    </row>
    <row r="52" spans="1:15" ht="25.5" customHeight="1">
      <c r="A52" s="92" t="s">
        <v>107</v>
      </c>
      <c r="B52" s="93" t="s">
        <v>108</v>
      </c>
      <c r="C52" s="94" t="s">
        <v>26</v>
      </c>
      <c r="D52" s="122">
        <v>5</v>
      </c>
      <c r="E52" s="123"/>
      <c r="F52" s="123"/>
      <c r="G52" s="124"/>
      <c r="H52" s="123">
        <v>184.67</v>
      </c>
      <c r="I52" s="125">
        <f t="shared" ref="I52:I59" si="5">ROUND(H52*D52,2)</f>
        <v>923.35</v>
      </c>
      <c r="J52" s="126">
        <f t="shared" si="3"/>
        <v>1.1000000000000001E-3</v>
      </c>
      <c r="K52" s="127" t="s">
        <v>105</v>
      </c>
      <c r="L52" s="128" t="s">
        <v>103</v>
      </c>
      <c r="M52" s="129"/>
      <c r="N52" s="93" t="s">
        <v>106</v>
      </c>
      <c r="O52" s="130"/>
    </row>
    <row r="53" spans="1:15" ht="12.75" customHeight="1">
      <c r="A53" s="92" t="s">
        <v>109</v>
      </c>
      <c r="B53" s="129" t="s">
        <v>110</v>
      </c>
      <c r="C53" s="94" t="s">
        <v>26</v>
      </c>
      <c r="D53" s="122">
        <v>5</v>
      </c>
      <c r="E53" s="123"/>
      <c r="F53" s="123"/>
      <c r="G53" s="124"/>
      <c r="H53" s="123">
        <v>190.41</v>
      </c>
      <c r="I53" s="125">
        <f t="shared" si="5"/>
        <v>952.05</v>
      </c>
      <c r="J53" s="126">
        <f t="shared" si="3"/>
        <v>1.1000000000000001E-3</v>
      </c>
      <c r="K53" s="127" t="s">
        <v>105</v>
      </c>
      <c r="L53" s="128" t="s">
        <v>72</v>
      </c>
      <c r="M53" s="129"/>
      <c r="N53" s="93" t="s">
        <v>106</v>
      </c>
      <c r="O53" s="130"/>
    </row>
    <row r="54" spans="1:15" ht="12.75" customHeight="1">
      <c r="A54" s="92" t="s">
        <v>111</v>
      </c>
      <c r="B54" s="129" t="s">
        <v>112</v>
      </c>
      <c r="C54" s="94" t="s">
        <v>26</v>
      </c>
      <c r="D54" s="122">
        <v>5</v>
      </c>
      <c r="E54" s="123"/>
      <c r="F54" s="123"/>
      <c r="G54" s="124"/>
      <c r="H54" s="123">
        <v>226.17</v>
      </c>
      <c r="I54" s="125">
        <f t="shared" si="5"/>
        <v>1130.8499999999999</v>
      </c>
      <c r="J54" s="126">
        <f t="shared" si="3"/>
        <v>1.2999999999999999E-3</v>
      </c>
      <c r="K54" s="127" t="s">
        <v>105</v>
      </c>
      <c r="L54" s="128" t="s">
        <v>100</v>
      </c>
      <c r="M54" s="129"/>
      <c r="N54" s="93" t="s">
        <v>106</v>
      </c>
      <c r="O54" s="130"/>
    </row>
    <row r="55" spans="1:15" ht="12.75" customHeight="1">
      <c r="A55" s="92" t="s">
        <v>113</v>
      </c>
      <c r="B55" s="129" t="s">
        <v>114</v>
      </c>
      <c r="C55" s="94" t="s">
        <v>26</v>
      </c>
      <c r="D55" s="122">
        <v>5</v>
      </c>
      <c r="E55" s="123"/>
      <c r="F55" s="123"/>
      <c r="G55" s="124"/>
      <c r="H55" s="123">
        <v>173.35</v>
      </c>
      <c r="I55" s="125">
        <f t="shared" si="5"/>
        <v>866.75</v>
      </c>
      <c r="J55" s="126">
        <f t="shared" si="3"/>
        <v>1E-3</v>
      </c>
      <c r="K55" s="127" t="s">
        <v>115</v>
      </c>
      <c r="L55" s="128" t="s">
        <v>116</v>
      </c>
      <c r="M55" s="129"/>
      <c r="N55" s="93" t="s">
        <v>106</v>
      </c>
      <c r="O55" s="130"/>
    </row>
    <row r="56" spans="1:15" ht="12.75" customHeight="1">
      <c r="A56" s="92" t="s">
        <v>117</v>
      </c>
      <c r="B56" s="129" t="s">
        <v>118</v>
      </c>
      <c r="C56" s="94" t="s">
        <v>26</v>
      </c>
      <c r="D56" s="122">
        <v>5</v>
      </c>
      <c r="E56" s="123"/>
      <c r="F56" s="123"/>
      <c r="G56" s="124"/>
      <c r="H56" s="123">
        <v>61.96</v>
      </c>
      <c r="I56" s="125">
        <f t="shared" si="5"/>
        <v>309.8</v>
      </c>
      <c r="J56" s="126">
        <f t="shared" si="3"/>
        <v>4.0000000000000002E-4</v>
      </c>
      <c r="K56" s="127" t="s">
        <v>115</v>
      </c>
      <c r="L56" s="128" t="s">
        <v>119</v>
      </c>
      <c r="M56" s="129"/>
      <c r="N56" s="93" t="s">
        <v>106</v>
      </c>
      <c r="O56" s="130"/>
    </row>
    <row r="57" spans="1:15" ht="12.75" customHeight="1">
      <c r="A57" s="92" t="s">
        <v>120</v>
      </c>
      <c r="B57" s="129" t="s">
        <v>121</v>
      </c>
      <c r="C57" s="94" t="s">
        <v>26</v>
      </c>
      <c r="D57" s="122">
        <v>5</v>
      </c>
      <c r="E57" s="123"/>
      <c r="F57" s="123"/>
      <c r="G57" s="124"/>
      <c r="H57" s="123">
        <v>127.54</v>
      </c>
      <c r="I57" s="125">
        <f t="shared" si="5"/>
        <v>637.70000000000005</v>
      </c>
      <c r="J57" s="126">
        <f t="shared" si="3"/>
        <v>8.0000000000000004E-4</v>
      </c>
      <c r="K57" s="127" t="s">
        <v>115</v>
      </c>
      <c r="L57" s="128" t="s">
        <v>122</v>
      </c>
      <c r="M57" s="129"/>
      <c r="N57" s="93" t="s">
        <v>106</v>
      </c>
      <c r="O57" s="130"/>
    </row>
    <row r="58" spans="1:15" ht="25.5" customHeight="1">
      <c r="A58" s="92" t="s">
        <v>123</v>
      </c>
      <c r="B58" s="129" t="s">
        <v>124</v>
      </c>
      <c r="C58" s="94" t="s">
        <v>26</v>
      </c>
      <c r="D58" s="122">
        <v>5</v>
      </c>
      <c r="E58" s="123"/>
      <c r="F58" s="123"/>
      <c r="G58" s="124"/>
      <c r="H58" s="123">
        <v>125.96</v>
      </c>
      <c r="I58" s="125">
        <f t="shared" si="5"/>
        <v>629.79999999999995</v>
      </c>
      <c r="J58" s="126">
        <f t="shared" si="3"/>
        <v>6.9999999999999999E-4</v>
      </c>
      <c r="K58" s="127" t="s">
        <v>105</v>
      </c>
      <c r="L58" s="128" t="s">
        <v>93</v>
      </c>
      <c r="M58" s="129"/>
      <c r="N58" s="93" t="s">
        <v>106</v>
      </c>
      <c r="O58" s="130"/>
    </row>
    <row r="59" spans="1:15" ht="25.5" customHeight="1">
      <c r="A59" s="92" t="s">
        <v>125</v>
      </c>
      <c r="B59" s="129" t="s">
        <v>126</v>
      </c>
      <c r="C59" s="128" t="s">
        <v>127</v>
      </c>
      <c r="D59" s="122">
        <v>1</v>
      </c>
      <c r="E59" s="123"/>
      <c r="F59" s="123"/>
      <c r="G59" s="124"/>
      <c r="H59" s="123">
        <v>7743.38</v>
      </c>
      <c r="I59" s="125">
        <f t="shared" si="5"/>
        <v>7743.38</v>
      </c>
      <c r="J59" s="126">
        <f t="shared" si="3"/>
        <v>9.1000000000000004E-3</v>
      </c>
      <c r="K59" s="127" t="s">
        <v>105</v>
      </c>
      <c r="L59" s="128" t="s">
        <v>128</v>
      </c>
      <c r="M59" s="129"/>
      <c r="N59" s="93" t="s">
        <v>106</v>
      </c>
      <c r="O59" s="130"/>
    </row>
    <row r="60" spans="1:15" s="28" customFormat="1" ht="15">
      <c r="A60" s="132"/>
      <c r="B60" s="133" t="s">
        <v>129</v>
      </c>
      <c r="C60" s="134"/>
      <c r="D60" s="135"/>
      <c r="E60" s="136"/>
      <c r="F60" s="136"/>
      <c r="G60" s="137"/>
      <c r="H60" s="136"/>
      <c r="I60" s="138">
        <f>I50+I21+I45+I39+I35+I30+I19+I15</f>
        <v>846566.59</v>
      </c>
      <c r="J60" s="126"/>
      <c r="K60" s="136"/>
      <c r="L60" s="136"/>
      <c r="M60" s="129"/>
      <c r="N60" s="133"/>
      <c r="O60" s="27"/>
    </row>
    <row r="61" spans="1:15">
      <c r="A61" s="139"/>
      <c r="B61" s="140"/>
      <c r="C61" s="31"/>
      <c r="D61" s="141"/>
      <c r="E61" s="142"/>
      <c r="F61" s="142"/>
      <c r="G61" s="143"/>
      <c r="H61" s="142"/>
      <c r="I61" s="58"/>
      <c r="J61" s="58"/>
      <c r="K61" s="60"/>
      <c r="L61" s="144"/>
      <c r="M61" s="145"/>
      <c r="N61" s="140"/>
      <c r="O61" s="146"/>
    </row>
    <row r="62" spans="1:15">
      <c r="A62" s="139"/>
      <c r="B62" s="140"/>
      <c r="C62" s="31"/>
      <c r="D62" s="141"/>
      <c r="E62" s="142"/>
      <c r="F62" s="142"/>
      <c r="G62" s="143"/>
      <c r="H62" s="142"/>
      <c r="I62" s="147"/>
      <c r="J62" s="58"/>
      <c r="K62" s="60"/>
      <c r="L62" s="144"/>
      <c r="M62" s="145"/>
      <c r="N62" s="140"/>
      <c r="O62" s="146"/>
    </row>
    <row r="63" spans="1:15">
      <c r="A63" s="139"/>
      <c r="B63" s="140"/>
      <c r="C63" s="58"/>
      <c r="D63" s="141"/>
      <c r="E63" s="142"/>
      <c r="F63" s="142"/>
      <c r="G63" s="143"/>
      <c r="H63" s="142"/>
      <c r="I63" s="58"/>
      <c r="J63" s="58"/>
      <c r="K63" s="142"/>
      <c r="L63" s="144"/>
      <c r="M63" s="145"/>
      <c r="N63" s="140"/>
      <c r="O63" s="146"/>
    </row>
    <row r="64" spans="1:15">
      <c r="A64" s="139"/>
      <c r="B64" s="140"/>
      <c r="C64" s="58"/>
      <c r="D64" s="141"/>
      <c r="E64" s="142"/>
      <c r="F64" s="142"/>
      <c r="G64" s="143"/>
      <c r="H64" s="142"/>
      <c r="I64" s="58"/>
      <c r="J64" s="58"/>
      <c r="K64" s="142"/>
      <c r="L64" s="144"/>
      <c r="M64" s="145"/>
      <c r="N64" s="140"/>
      <c r="O64" s="146"/>
    </row>
    <row r="65" spans="1:16">
      <c r="A65" s="139"/>
      <c r="B65" s="62" t="s">
        <v>130</v>
      </c>
      <c r="C65" s="58"/>
      <c r="D65" s="141"/>
      <c r="E65" s="142"/>
      <c r="F65" s="142"/>
      <c r="G65" s="143"/>
      <c r="H65" s="142"/>
      <c r="I65" s="58"/>
      <c r="J65" s="58"/>
      <c r="K65" s="142"/>
      <c r="L65" s="144"/>
      <c r="M65" s="145"/>
      <c r="N65" s="62"/>
      <c r="O65" s="146"/>
      <c r="P65" s="145"/>
    </row>
    <row r="66" spans="1:16">
      <c r="A66" s="148"/>
      <c r="B66" s="35"/>
      <c r="C66" s="58"/>
      <c r="D66" s="36"/>
      <c r="E66" s="142"/>
      <c r="F66" s="142"/>
      <c r="G66" s="143"/>
      <c r="H66" s="142"/>
      <c r="I66" s="149"/>
      <c r="J66" s="58"/>
      <c r="K66" s="142"/>
      <c r="L66" s="144"/>
      <c r="M66" s="145"/>
      <c r="N66" s="35"/>
      <c r="O66" s="146"/>
      <c r="P66" s="145"/>
    </row>
    <row r="67" spans="1:16">
      <c r="A67" s="148"/>
      <c r="B67" s="140"/>
      <c r="C67" s="58"/>
      <c r="D67" s="141"/>
      <c r="E67" s="142"/>
      <c r="F67" s="142"/>
      <c r="G67" s="143"/>
      <c r="H67" s="142"/>
      <c r="I67" s="58"/>
      <c r="J67" s="58"/>
      <c r="K67" s="142"/>
      <c r="L67" s="144"/>
      <c r="M67" s="145"/>
      <c r="N67" s="140"/>
      <c r="O67" s="146"/>
      <c r="P67" s="145"/>
    </row>
    <row r="68" spans="1:16">
      <c r="A68" s="148"/>
      <c r="B68" s="140"/>
      <c r="C68" s="58"/>
      <c r="D68" s="141"/>
      <c r="E68" s="142"/>
      <c r="F68" s="142"/>
      <c r="G68" s="143"/>
      <c r="H68" s="142"/>
      <c r="I68" s="58"/>
      <c r="J68" s="58"/>
      <c r="K68" s="142"/>
      <c r="L68" s="144"/>
      <c r="M68" s="145"/>
      <c r="N68" s="140"/>
      <c r="O68" s="146"/>
      <c r="P68" s="145"/>
    </row>
    <row r="69" spans="1:16">
      <c r="A69" s="37"/>
      <c r="B69" s="140"/>
      <c r="C69" s="58"/>
      <c r="D69" s="141"/>
      <c r="E69" s="142"/>
      <c r="F69" s="142"/>
      <c r="G69" s="143"/>
      <c r="H69" s="142"/>
      <c r="I69" s="58"/>
      <c r="J69" s="58"/>
      <c r="K69" s="142"/>
      <c r="L69" s="144"/>
      <c r="M69" s="145"/>
      <c r="N69" s="140"/>
      <c r="O69" s="146"/>
      <c r="P69" s="145"/>
    </row>
    <row r="70" spans="1:16" s="26" customFormat="1">
      <c r="A70" s="148"/>
      <c r="B70" s="140"/>
      <c r="C70" s="58"/>
      <c r="D70" s="141"/>
      <c r="E70" s="142"/>
      <c r="F70" s="142"/>
      <c r="G70" s="143"/>
      <c r="H70" s="142"/>
      <c r="I70" s="58"/>
      <c r="J70" s="58"/>
      <c r="K70" s="142"/>
      <c r="L70" s="144"/>
      <c r="M70" s="145"/>
      <c r="N70" s="140"/>
      <c r="O70" s="146"/>
      <c r="P70" s="145"/>
    </row>
    <row r="71" spans="1:16" s="26" customFormat="1">
      <c r="A71" s="148"/>
      <c r="B71" s="140"/>
      <c r="C71" s="58"/>
      <c r="D71" s="141"/>
      <c r="E71" s="142"/>
      <c r="F71" s="142"/>
      <c r="G71" s="143"/>
      <c r="H71" s="142"/>
      <c r="I71" s="58"/>
      <c r="J71" s="58"/>
      <c r="K71" s="142"/>
      <c r="L71" s="150"/>
      <c r="M71" s="140"/>
      <c r="N71" s="140"/>
      <c r="O71" s="146"/>
      <c r="P71" s="145"/>
    </row>
    <row r="72" spans="1:16" s="26" customFormat="1">
      <c r="A72" s="148"/>
      <c r="B72" s="140"/>
      <c r="C72" s="58"/>
      <c r="D72" s="141"/>
      <c r="E72" s="142"/>
      <c r="F72" s="142"/>
      <c r="G72" s="143"/>
      <c r="H72" s="142"/>
      <c r="I72" s="58"/>
      <c r="J72" s="58"/>
      <c r="K72" s="142"/>
      <c r="L72" s="150"/>
      <c r="M72" s="140"/>
      <c r="N72" s="140"/>
      <c r="O72" s="146"/>
      <c r="P72" s="145"/>
    </row>
    <row r="73" spans="1:16" s="26" customFormat="1">
      <c r="A73" s="148"/>
      <c r="B73" s="140"/>
      <c r="C73" s="58"/>
      <c r="D73" s="141"/>
      <c r="E73" s="142"/>
      <c r="F73" s="142"/>
      <c r="G73" s="143"/>
      <c r="H73" s="142"/>
      <c r="I73" s="58"/>
      <c r="J73" s="58"/>
      <c r="K73" s="142"/>
      <c r="L73" s="150"/>
      <c r="M73" s="140"/>
      <c r="N73" s="140"/>
      <c r="O73" s="146"/>
      <c r="P73" s="145"/>
    </row>
    <row r="74" spans="1:16" s="26" customFormat="1">
      <c r="A74" s="148"/>
      <c r="B74" s="140"/>
      <c r="C74" s="58"/>
      <c r="D74" s="141"/>
      <c r="E74" s="142"/>
      <c r="F74" s="142"/>
      <c r="G74" s="143"/>
      <c r="H74" s="142"/>
      <c r="I74" s="58"/>
      <c r="J74" s="58"/>
      <c r="K74" s="142"/>
      <c r="L74" s="150"/>
      <c r="M74" s="140"/>
      <c r="N74" s="140"/>
      <c r="O74" s="146"/>
      <c r="P74" s="145"/>
    </row>
    <row r="75" spans="1:16" s="26" customFormat="1">
      <c r="A75" s="148"/>
      <c r="B75" s="140"/>
      <c r="C75" s="58"/>
      <c r="D75" s="141"/>
      <c r="E75" s="142"/>
      <c r="F75" s="142"/>
      <c r="G75" s="143"/>
      <c r="H75" s="142"/>
      <c r="I75" s="58"/>
      <c r="J75" s="58"/>
      <c r="K75" s="142"/>
      <c r="L75" s="150"/>
      <c r="M75" s="140"/>
      <c r="N75" s="140"/>
      <c r="O75" s="146"/>
      <c r="P75" s="145"/>
    </row>
    <row r="76" spans="1:16" s="26" customFormat="1">
      <c r="A76" s="148"/>
      <c r="B76" s="140"/>
      <c r="C76" s="58"/>
      <c r="D76" s="141"/>
      <c r="E76" s="142"/>
      <c r="F76" s="142"/>
      <c r="G76" s="143"/>
      <c r="H76" s="142"/>
      <c r="I76" s="58"/>
      <c r="J76" s="58"/>
      <c r="K76" s="142"/>
      <c r="L76" s="150"/>
      <c r="M76" s="140"/>
      <c r="N76" s="140"/>
      <c r="O76" s="146"/>
      <c r="P76" s="145"/>
    </row>
    <row r="77" spans="1:16" s="26" customFormat="1">
      <c r="A77" s="139"/>
      <c r="B77" s="140"/>
      <c r="C77" s="58"/>
      <c r="D77" s="141"/>
      <c r="E77" s="142"/>
      <c r="F77" s="142"/>
      <c r="G77" s="143"/>
      <c r="H77" s="142"/>
      <c r="I77" s="58"/>
      <c r="J77" s="58"/>
      <c r="K77" s="142"/>
      <c r="L77" s="150"/>
      <c r="M77" s="140"/>
      <c r="N77" s="140"/>
      <c r="O77" s="146"/>
      <c r="P77" s="145"/>
    </row>
    <row r="78" spans="1:16" s="26" customFormat="1">
      <c r="A78" s="139"/>
      <c r="B78" s="140"/>
      <c r="C78" s="58"/>
      <c r="D78" s="141"/>
      <c r="E78" s="142"/>
      <c r="F78" s="142"/>
      <c r="G78" s="143"/>
      <c r="H78" s="142"/>
      <c r="I78" s="58"/>
      <c r="J78" s="58"/>
      <c r="K78" s="142"/>
      <c r="L78" s="150"/>
      <c r="M78" s="140"/>
      <c r="N78" s="140"/>
      <c r="O78" s="146"/>
      <c r="P78" s="145"/>
    </row>
    <row r="79" spans="1:16" s="26" customFormat="1">
      <c r="A79" s="139"/>
      <c r="B79" s="140"/>
      <c r="C79" s="58"/>
      <c r="D79" s="141"/>
      <c r="E79" s="142"/>
      <c r="F79" s="142"/>
      <c r="G79" s="143"/>
      <c r="H79" s="142"/>
      <c r="I79" s="58"/>
      <c r="J79" s="58"/>
      <c r="K79" s="142"/>
      <c r="L79" s="150"/>
      <c r="M79" s="140"/>
      <c r="N79" s="140"/>
      <c r="O79" s="146"/>
      <c r="P79" s="145"/>
    </row>
    <row r="80" spans="1:16" s="26" customFormat="1">
      <c r="A80" s="139"/>
      <c r="B80" s="140"/>
      <c r="C80" s="58"/>
      <c r="D80" s="141"/>
      <c r="E80" s="142"/>
      <c r="F80" s="142"/>
      <c r="G80" s="143"/>
      <c r="H80" s="142"/>
      <c r="I80" s="58"/>
      <c r="J80" s="58"/>
      <c r="K80" s="142"/>
      <c r="L80" s="150"/>
      <c r="M80" s="140"/>
      <c r="N80" s="140"/>
      <c r="O80" s="146"/>
      <c r="P80" s="145"/>
    </row>
    <row r="81" spans="1:16" s="26" customFormat="1">
      <c r="A81" s="139"/>
      <c r="B81" s="140"/>
      <c r="C81" s="58"/>
      <c r="D81" s="141"/>
      <c r="E81" s="142"/>
      <c r="F81" s="142"/>
      <c r="G81" s="143"/>
      <c r="H81" s="142"/>
      <c r="I81" s="58"/>
      <c r="J81" s="58"/>
      <c r="K81" s="142"/>
      <c r="L81" s="150"/>
      <c r="M81" s="140"/>
      <c r="N81" s="140"/>
      <c r="O81" s="146"/>
      <c r="P81" s="145"/>
    </row>
    <row r="82" spans="1:16" s="26" customFormat="1">
      <c r="A82" s="139"/>
      <c r="B82" s="140"/>
      <c r="C82" s="58"/>
      <c r="D82" s="141"/>
      <c r="E82" s="142"/>
      <c r="F82" s="142"/>
      <c r="G82" s="143"/>
      <c r="H82" s="142"/>
      <c r="I82" s="58"/>
      <c r="J82" s="58"/>
      <c r="K82" s="142"/>
      <c r="L82" s="150"/>
      <c r="M82" s="140"/>
      <c r="N82" s="140"/>
      <c r="O82" s="146"/>
      <c r="P82" s="145"/>
    </row>
    <row r="83" spans="1:16" s="26" customFormat="1">
      <c r="A83" s="139"/>
      <c r="B83" s="140"/>
      <c r="C83" s="58"/>
      <c r="D83" s="141"/>
      <c r="E83" s="142"/>
      <c r="F83" s="142"/>
      <c r="G83" s="143"/>
      <c r="H83" s="142"/>
      <c r="I83" s="58"/>
      <c r="J83" s="58"/>
      <c r="K83" s="142"/>
      <c r="L83" s="150"/>
      <c r="M83" s="140"/>
      <c r="N83" s="140"/>
      <c r="O83" s="146"/>
      <c r="P83" s="145"/>
    </row>
    <row r="84" spans="1:16" s="26" customFormat="1">
      <c r="A84" s="139"/>
      <c r="B84" s="140"/>
      <c r="C84" s="58"/>
      <c r="D84" s="141"/>
      <c r="E84" s="142"/>
      <c r="F84" s="142"/>
      <c r="G84" s="143"/>
      <c r="H84" s="142"/>
      <c r="I84" s="58"/>
      <c r="J84" s="58"/>
      <c r="K84" s="142"/>
      <c r="L84" s="150"/>
      <c r="M84" s="140"/>
      <c r="N84" s="140"/>
      <c r="O84" s="146"/>
      <c r="P84" s="145"/>
    </row>
    <row r="85" spans="1:16" s="26" customFormat="1">
      <c r="A85" s="139"/>
      <c r="B85" s="140"/>
      <c r="C85" s="58"/>
      <c r="D85" s="141"/>
      <c r="E85" s="142"/>
      <c r="F85" s="142"/>
      <c r="G85" s="143"/>
      <c r="H85" s="142"/>
      <c r="I85" s="58"/>
      <c r="J85" s="58"/>
      <c r="K85" s="142"/>
      <c r="L85" s="150"/>
      <c r="M85" s="140"/>
      <c r="N85" s="140"/>
      <c r="O85" s="146"/>
      <c r="P85" s="145"/>
    </row>
    <row r="86" spans="1:16" s="34" customFormat="1">
      <c r="A86" s="139"/>
      <c r="B86" s="140"/>
      <c r="C86" s="58"/>
      <c r="D86" s="141"/>
      <c r="E86" s="142"/>
      <c r="F86" s="142"/>
      <c r="G86" s="143"/>
      <c r="H86" s="142"/>
      <c r="I86" s="58"/>
      <c r="J86" s="58"/>
      <c r="K86" s="142"/>
      <c r="L86" s="150"/>
      <c r="M86" s="140"/>
      <c r="N86" s="140"/>
      <c r="O86" s="146"/>
      <c r="P86" s="145"/>
    </row>
    <row r="87" spans="1:16" s="34" customFormat="1">
      <c r="A87" s="139"/>
      <c r="B87" s="140"/>
      <c r="C87" s="58"/>
      <c r="D87" s="141"/>
      <c r="E87" s="142"/>
      <c r="F87" s="142"/>
      <c r="G87" s="143"/>
      <c r="H87" s="142"/>
      <c r="I87" s="58"/>
      <c r="J87" s="58"/>
      <c r="K87" s="142"/>
      <c r="L87" s="150"/>
      <c r="M87" s="140"/>
      <c r="N87" s="140"/>
      <c r="O87" s="146"/>
      <c r="P87" s="145"/>
    </row>
    <row r="88" spans="1:16" s="34" customFormat="1">
      <c r="A88" s="139"/>
      <c r="B88" s="140"/>
      <c r="C88" s="58"/>
      <c r="D88" s="141"/>
      <c r="E88" s="142"/>
      <c r="F88" s="142"/>
      <c r="G88" s="143"/>
      <c r="H88" s="142"/>
      <c r="I88" s="58"/>
      <c r="J88" s="58"/>
      <c r="K88" s="142"/>
      <c r="L88" s="150"/>
      <c r="M88" s="140"/>
      <c r="N88" s="140"/>
      <c r="O88" s="146"/>
      <c r="P88" s="145"/>
    </row>
    <row r="89" spans="1:16" s="34" customFormat="1">
      <c r="A89" s="139"/>
      <c r="B89" s="140"/>
      <c r="C89" s="58"/>
      <c r="D89" s="141"/>
      <c r="E89" s="142"/>
      <c r="F89" s="142"/>
      <c r="G89" s="143"/>
      <c r="H89" s="142"/>
      <c r="I89" s="58"/>
      <c r="J89" s="58"/>
      <c r="K89" s="142"/>
      <c r="L89" s="150"/>
      <c r="M89" s="140"/>
      <c r="N89" s="140"/>
      <c r="O89" s="146"/>
      <c r="P89" s="145"/>
    </row>
    <row r="90" spans="1:16" s="34" customFormat="1">
      <c r="A90" s="139"/>
      <c r="B90" s="140"/>
      <c r="C90" s="58"/>
      <c r="D90" s="141"/>
      <c r="E90" s="142"/>
      <c r="F90" s="142"/>
      <c r="G90" s="143"/>
      <c r="H90" s="142"/>
      <c r="I90" s="58"/>
      <c r="J90" s="58"/>
      <c r="K90" s="142"/>
      <c r="L90" s="150"/>
      <c r="M90" s="140"/>
      <c r="N90" s="140"/>
      <c r="O90" s="146"/>
      <c r="P90" s="145"/>
    </row>
    <row r="91" spans="1:16" s="34" customFormat="1">
      <c r="A91" s="139"/>
      <c r="B91" s="140"/>
      <c r="C91" s="58"/>
      <c r="D91" s="141"/>
      <c r="E91" s="142"/>
      <c r="F91" s="142"/>
      <c r="G91" s="143"/>
      <c r="H91" s="142"/>
      <c r="I91" s="58"/>
      <c r="J91" s="58"/>
      <c r="K91" s="142"/>
      <c r="L91" s="150"/>
      <c r="M91" s="140"/>
      <c r="N91" s="140"/>
      <c r="O91" s="146"/>
      <c r="P91" s="145"/>
    </row>
    <row r="92" spans="1:16" s="34" customFormat="1">
      <c r="A92" s="139"/>
      <c r="B92" s="140"/>
      <c r="C92" s="58"/>
      <c r="D92" s="141"/>
      <c r="E92" s="142"/>
      <c r="F92" s="142"/>
      <c r="G92" s="143"/>
      <c r="H92" s="142"/>
      <c r="I92" s="58"/>
      <c r="J92" s="58"/>
      <c r="K92" s="142"/>
      <c r="L92" s="150"/>
      <c r="M92" s="140"/>
      <c r="N92" s="140"/>
      <c r="O92" s="146"/>
      <c r="P92" s="145"/>
    </row>
    <row r="93" spans="1:16" s="34" customFormat="1">
      <c r="A93" s="139"/>
      <c r="B93" s="140"/>
      <c r="C93" s="58"/>
      <c r="D93" s="141"/>
      <c r="E93" s="142"/>
      <c r="F93" s="142"/>
      <c r="G93" s="143"/>
      <c r="H93" s="142"/>
      <c r="I93" s="58"/>
      <c r="J93" s="58"/>
      <c r="K93" s="142"/>
      <c r="L93" s="150"/>
      <c r="M93" s="140"/>
      <c r="N93" s="140"/>
      <c r="O93" s="146"/>
      <c r="P93" s="145"/>
    </row>
    <row r="94" spans="1:16" s="34" customFormat="1">
      <c r="A94" s="139"/>
      <c r="B94" s="140"/>
      <c r="C94" s="58"/>
      <c r="D94" s="141"/>
      <c r="E94" s="142"/>
      <c r="F94" s="142"/>
      <c r="G94" s="143"/>
      <c r="H94" s="142"/>
      <c r="I94" s="58"/>
      <c r="J94" s="58"/>
      <c r="K94" s="142"/>
      <c r="L94" s="150"/>
      <c r="M94" s="140"/>
      <c r="N94" s="140"/>
      <c r="O94" s="146"/>
      <c r="P94" s="145"/>
    </row>
    <row r="95" spans="1:16" s="34" customFormat="1">
      <c r="A95" s="139"/>
      <c r="B95" s="140"/>
      <c r="C95" s="58"/>
      <c r="D95" s="141"/>
      <c r="E95" s="142"/>
      <c r="F95" s="142"/>
      <c r="G95" s="143"/>
      <c r="H95" s="142"/>
      <c r="I95" s="58"/>
      <c r="J95" s="58"/>
      <c r="K95" s="142"/>
      <c r="L95" s="150"/>
      <c r="M95" s="140"/>
      <c r="N95" s="140"/>
      <c r="O95" s="146"/>
      <c r="P95" s="145"/>
    </row>
    <row r="96" spans="1:16" s="34" customFormat="1">
      <c r="A96" s="139"/>
      <c r="B96" s="140"/>
      <c r="C96" s="58"/>
      <c r="D96" s="141"/>
      <c r="E96" s="142"/>
      <c r="F96" s="142"/>
      <c r="G96" s="143"/>
      <c r="H96" s="142"/>
      <c r="I96" s="58"/>
      <c r="J96" s="58"/>
      <c r="K96" s="142"/>
      <c r="L96" s="150"/>
      <c r="M96" s="140"/>
      <c r="N96" s="140"/>
      <c r="O96" s="146"/>
      <c r="P96" s="145"/>
    </row>
    <row r="97" spans="1:16" s="34" customFormat="1">
      <c r="A97" s="139"/>
      <c r="B97" s="140"/>
      <c r="C97" s="58"/>
      <c r="D97" s="141"/>
      <c r="E97" s="142"/>
      <c r="F97" s="142"/>
      <c r="G97" s="143"/>
      <c r="H97" s="142"/>
      <c r="I97" s="58"/>
      <c r="J97" s="58"/>
      <c r="K97" s="142"/>
      <c r="L97" s="150"/>
      <c r="M97" s="140"/>
      <c r="N97" s="140"/>
      <c r="O97" s="146"/>
      <c r="P97" s="145"/>
    </row>
    <row r="98" spans="1:16" s="34" customFormat="1">
      <c r="A98" s="139"/>
      <c r="B98" s="140"/>
      <c r="C98" s="58"/>
      <c r="D98" s="141"/>
      <c r="E98" s="142"/>
      <c r="F98" s="142"/>
      <c r="G98" s="143"/>
      <c r="H98" s="142"/>
      <c r="I98" s="58"/>
      <c r="J98" s="58"/>
      <c r="K98" s="142"/>
      <c r="L98" s="150"/>
      <c r="M98" s="140"/>
      <c r="N98" s="140"/>
      <c r="O98" s="146"/>
      <c r="P98" s="145"/>
    </row>
    <row r="99" spans="1:16" s="34" customFormat="1">
      <c r="A99" s="139"/>
      <c r="B99" s="140"/>
      <c r="C99" s="58"/>
      <c r="D99" s="141"/>
      <c r="E99" s="142"/>
      <c r="F99" s="142"/>
      <c r="G99" s="143"/>
      <c r="H99" s="142"/>
      <c r="I99" s="58"/>
      <c r="J99" s="58"/>
      <c r="K99" s="142"/>
      <c r="L99" s="150"/>
      <c r="M99" s="140"/>
      <c r="N99" s="140"/>
      <c r="O99" s="146"/>
      <c r="P99" s="145"/>
    </row>
    <row r="100" spans="1:16" s="34" customFormat="1">
      <c r="A100" s="139"/>
      <c r="B100" s="140"/>
      <c r="C100" s="58"/>
      <c r="D100" s="141"/>
      <c r="E100" s="142"/>
      <c r="F100" s="142"/>
      <c r="G100" s="143"/>
      <c r="H100" s="142"/>
      <c r="I100" s="58"/>
      <c r="J100" s="58"/>
      <c r="K100" s="142"/>
      <c r="L100" s="150"/>
      <c r="M100" s="140"/>
      <c r="N100" s="140"/>
      <c r="O100" s="146"/>
      <c r="P100" s="145"/>
    </row>
    <row r="101" spans="1:16" s="34" customFormat="1">
      <c r="A101" s="139"/>
      <c r="B101" s="140"/>
      <c r="C101" s="58"/>
      <c r="D101" s="141"/>
      <c r="E101" s="142"/>
      <c r="F101" s="142"/>
      <c r="G101" s="143"/>
      <c r="H101" s="142"/>
      <c r="I101" s="58"/>
      <c r="J101" s="58"/>
      <c r="K101" s="142"/>
      <c r="L101" s="150"/>
      <c r="M101" s="140"/>
      <c r="N101" s="140"/>
      <c r="O101" s="146"/>
      <c r="P101" s="145"/>
    </row>
    <row r="102" spans="1:16" s="34" customFormat="1">
      <c r="A102" s="139"/>
      <c r="B102" s="140"/>
      <c r="C102" s="58"/>
      <c r="D102" s="141"/>
      <c r="E102" s="142"/>
      <c r="F102" s="142"/>
      <c r="G102" s="143"/>
      <c r="H102" s="142"/>
      <c r="I102" s="58"/>
      <c r="J102" s="58"/>
      <c r="K102" s="142"/>
      <c r="L102" s="150"/>
      <c r="M102" s="140"/>
      <c r="N102" s="140"/>
      <c r="O102" s="146"/>
      <c r="P102" s="145"/>
    </row>
    <row r="103" spans="1:16" s="34" customFormat="1">
      <c r="A103" s="139"/>
      <c r="B103" s="140"/>
      <c r="C103" s="58"/>
      <c r="D103" s="141"/>
      <c r="E103" s="142"/>
      <c r="F103" s="142"/>
      <c r="G103" s="143"/>
      <c r="H103" s="142"/>
      <c r="I103" s="58"/>
      <c r="J103" s="58"/>
      <c r="K103" s="142"/>
      <c r="L103" s="150"/>
      <c r="M103" s="140"/>
      <c r="N103" s="140"/>
      <c r="O103" s="146"/>
      <c r="P103" s="145"/>
    </row>
    <row r="104" spans="1:16" s="34" customFormat="1">
      <c r="A104" s="139"/>
      <c r="B104" s="140"/>
      <c r="C104" s="58"/>
      <c r="D104" s="141"/>
      <c r="E104" s="142"/>
      <c r="F104" s="142"/>
      <c r="G104" s="143"/>
      <c r="H104" s="142"/>
      <c r="I104" s="58"/>
      <c r="J104" s="58"/>
      <c r="K104" s="142"/>
      <c r="L104" s="150"/>
      <c r="M104" s="140"/>
      <c r="N104" s="140"/>
      <c r="O104" s="146"/>
      <c r="P104" s="145"/>
    </row>
    <row r="105" spans="1:16" s="34" customFormat="1">
      <c r="A105" s="139"/>
      <c r="B105" s="140"/>
      <c r="C105" s="58"/>
      <c r="D105" s="141"/>
      <c r="E105" s="142"/>
      <c r="F105" s="142"/>
      <c r="G105" s="143"/>
      <c r="H105" s="142"/>
      <c r="I105" s="58"/>
      <c r="J105" s="58"/>
      <c r="K105" s="142"/>
      <c r="L105" s="150"/>
      <c r="M105" s="140"/>
      <c r="N105" s="140"/>
      <c r="O105" s="146"/>
      <c r="P105" s="145"/>
    </row>
    <row r="106" spans="1:16" s="34" customFormat="1">
      <c r="A106" s="139"/>
      <c r="B106" s="140"/>
      <c r="C106" s="58"/>
      <c r="D106" s="141"/>
      <c r="E106" s="142"/>
      <c r="F106" s="142"/>
      <c r="G106" s="143"/>
      <c r="H106" s="142"/>
      <c r="I106" s="58"/>
      <c r="J106" s="58"/>
      <c r="K106" s="142"/>
      <c r="L106" s="150"/>
      <c r="M106" s="140"/>
      <c r="N106" s="140"/>
      <c r="O106" s="146"/>
      <c r="P106" s="145"/>
    </row>
    <row r="107" spans="1:16" s="34" customFormat="1">
      <c r="A107" s="139"/>
      <c r="B107" s="140"/>
      <c r="C107" s="58"/>
      <c r="D107" s="141"/>
      <c r="E107" s="142"/>
      <c r="F107" s="142"/>
      <c r="G107" s="143"/>
      <c r="H107" s="142"/>
      <c r="I107" s="58"/>
      <c r="J107" s="58"/>
      <c r="K107" s="142"/>
      <c r="L107" s="150"/>
      <c r="M107" s="140"/>
      <c r="N107" s="140"/>
      <c r="O107" s="146"/>
      <c r="P107" s="145"/>
    </row>
  </sheetData>
  <phoneticPr fontId="26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47" fitToHeight="14" orientation="landscape" horizontalDpi="300" verticalDpi="300" r:id="rId1"/>
  <headerFooter alignWithMargins="0"/>
  <ignoredErrors>
    <ignoredError sqref="I30 I21 I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pageSetUpPr fitToPage="1"/>
  </sheetPr>
  <dimension ref="A1:IN92"/>
  <sheetViews>
    <sheetView showGridLines="0" topLeftCell="A13" zoomScale="110" zoomScaleNormal="110" workbookViewId="0">
      <selection activeCell="B25" sqref="B25"/>
    </sheetView>
  </sheetViews>
  <sheetFormatPr defaultRowHeight="12.75"/>
  <cols>
    <col min="1" max="1" width="5.42578125" style="38" customWidth="1"/>
    <col min="2" max="2" width="58" style="38" customWidth="1"/>
    <col min="3" max="3" width="11" style="53" customWidth="1"/>
    <col min="4" max="4" width="11" style="54" customWidth="1"/>
    <col min="5" max="5" width="11" style="38" customWidth="1"/>
    <col min="6" max="6" width="11.5703125" style="38" bestFit="1" customWidth="1"/>
    <col min="7" max="7" width="11" style="38" customWidth="1"/>
    <col min="8" max="8" width="11.5703125" style="38" bestFit="1" customWidth="1"/>
    <col min="9" max="9" width="11" style="38" customWidth="1"/>
    <col min="10" max="10" width="11.5703125" style="38" bestFit="1" customWidth="1"/>
    <col min="11" max="11" width="11" style="38" customWidth="1"/>
    <col min="12" max="12" width="11.5703125" style="38" bestFit="1" customWidth="1"/>
    <col min="13" max="13" width="11" style="38" customWidth="1"/>
    <col min="14" max="14" width="11.5703125" style="38" bestFit="1" customWidth="1"/>
    <col min="15" max="15" width="8.7109375" style="38" customWidth="1"/>
    <col min="16" max="16" width="12.28515625" style="38" customWidth="1"/>
    <col min="17" max="17" width="11.28515625" style="54" bestFit="1" customWidth="1"/>
    <col min="18" max="18" width="10.28515625" style="52" bestFit="1" customWidth="1"/>
    <col min="19" max="19" width="10.28515625" style="38" bestFit="1" customWidth="1"/>
    <col min="20" max="20" width="13.140625" style="38" customWidth="1"/>
    <col min="21" max="248" width="9.140625" style="38"/>
    <col min="249" max="249" width="5.42578125" style="38" customWidth="1"/>
    <col min="250" max="250" width="56.140625" style="38" customWidth="1"/>
    <col min="251" max="251" width="8.7109375" style="38" customWidth="1"/>
    <col min="252" max="252" width="12.140625" style="38" customWidth="1"/>
    <col min="253" max="253" width="8.7109375" style="38" customWidth="1"/>
    <col min="254" max="254" width="12.140625" style="38" customWidth="1"/>
    <col min="255" max="255" width="8.7109375" style="38" customWidth="1"/>
    <col min="256" max="256" width="12.140625" style="38" customWidth="1"/>
    <col min="257" max="257" width="8.7109375" style="38" customWidth="1"/>
    <col min="258" max="258" width="12.140625" style="38" customWidth="1"/>
    <col min="259" max="259" width="8.7109375" style="38" customWidth="1"/>
    <col min="260" max="260" width="12.140625" style="38" customWidth="1"/>
    <col min="261" max="261" width="8.7109375" style="38" customWidth="1"/>
    <col min="262" max="262" width="12.140625" style="38" customWidth="1"/>
    <col min="263" max="263" width="8.7109375" style="38" customWidth="1"/>
    <col min="264" max="264" width="12.140625" style="38" customWidth="1"/>
    <col min="265" max="265" width="8.7109375" style="38" customWidth="1"/>
    <col min="266" max="266" width="12.140625" style="38" customWidth="1"/>
    <col min="267" max="267" width="8.7109375" style="38" customWidth="1"/>
    <col min="268" max="268" width="12.140625" style="38" customWidth="1"/>
    <col min="269" max="269" width="8.7109375" style="38" customWidth="1"/>
    <col min="270" max="270" width="12.140625" style="38" customWidth="1"/>
    <col min="271" max="271" width="8.7109375" style="38" customWidth="1"/>
    <col min="272" max="272" width="11.28515625" style="38" customWidth="1"/>
    <col min="273" max="273" width="11.28515625" style="38" bestFit="1" customWidth="1"/>
    <col min="274" max="274" width="9.140625" style="38"/>
    <col min="275" max="275" width="10.28515625" style="38" bestFit="1" customWidth="1"/>
    <col min="276" max="276" width="13.140625" style="38" customWidth="1"/>
    <col min="277" max="504" width="9.140625" style="38"/>
    <col min="505" max="505" width="5.42578125" style="38" customWidth="1"/>
    <col min="506" max="506" width="56.140625" style="38" customWidth="1"/>
    <col min="507" max="507" width="8.7109375" style="38" customWidth="1"/>
    <col min="508" max="508" width="12.140625" style="38" customWidth="1"/>
    <col min="509" max="509" width="8.7109375" style="38" customWidth="1"/>
    <col min="510" max="510" width="12.140625" style="38" customWidth="1"/>
    <col min="511" max="511" width="8.7109375" style="38" customWidth="1"/>
    <col min="512" max="512" width="12.140625" style="38" customWidth="1"/>
    <col min="513" max="513" width="8.7109375" style="38" customWidth="1"/>
    <col min="514" max="514" width="12.140625" style="38" customWidth="1"/>
    <col min="515" max="515" width="8.7109375" style="38" customWidth="1"/>
    <col min="516" max="516" width="12.140625" style="38" customWidth="1"/>
    <col min="517" max="517" width="8.7109375" style="38" customWidth="1"/>
    <col min="518" max="518" width="12.140625" style="38" customWidth="1"/>
    <col min="519" max="519" width="8.7109375" style="38" customWidth="1"/>
    <col min="520" max="520" width="12.140625" style="38" customWidth="1"/>
    <col min="521" max="521" width="8.7109375" style="38" customWidth="1"/>
    <col min="522" max="522" width="12.140625" style="38" customWidth="1"/>
    <col min="523" max="523" width="8.7109375" style="38" customWidth="1"/>
    <col min="524" max="524" width="12.140625" style="38" customWidth="1"/>
    <col min="525" max="525" width="8.7109375" style="38" customWidth="1"/>
    <col min="526" max="526" width="12.140625" style="38" customWidth="1"/>
    <col min="527" max="527" width="8.7109375" style="38" customWidth="1"/>
    <col min="528" max="528" width="11.28515625" style="38" customWidth="1"/>
    <col min="529" max="529" width="11.28515625" style="38" bestFit="1" customWidth="1"/>
    <col min="530" max="530" width="9.140625" style="38"/>
    <col min="531" max="531" width="10.28515625" style="38" bestFit="1" customWidth="1"/>
    <col min="532" max="532" width="13.140625" style="38" customWidth="1"/>
    <col min="533" max="760" width="9.140625" style="38"/>
    <col min="761" max="761" width="5.42578125" style="38" customWidth="1"/>
    <col min="762" max="762" width="56.140625" style="38" customWidth="1"/>
    <col min="763" max="763" width="8.7109375" style="38" customWidth="1"/>
    <col min="764" max="764" width="12.140625" style="38" customWidth="1"/>
    <col min="765" max="765" width="8.7109375" style="38" customWidth="1"/>
    <col min="766" max="766" width="12.140625" style="38" customWidth="1"/>
    <col min="767" max="767" width="8.7109375" style="38" customWidth="1"/>
    <col min="768" max="768" width="12.140625" style="38" customWidth="1"/>
    <col min="769" max="769" width="8.7109375" style="38" customWidth="1"/>
    <col min="770" max="770" width="12.140625" style="38" customWidth="1"/>
    <col min="771" max="771" width="8.7109375" style="38" customWidth="1"/>
    <col min="772" max="772" width="12.140625" style="38" customWidth="1"/>
    <col min="773" max="773" width="8.7109375" style="38" customWidth="1"/>
    <col min="774" max="774" width="12.140625" style="38" customWidth="1"/>
    <col min="775" max="775" width="8.7109375" style="38" customWidth="1"/>
    <col min="776" max="776" width="12.140625" style="38" customWidth="1"/>
    <col min="777" max="777" width="8.7109375" style="38" customWidth="1"/>
    <col min="778" max="778" width="12.140625" style="38" customWidth="1"/>
    <col min="779" max="779" width="8.7109375" style="38" customWidth="1"/>
    <col min="780" max="780" width="12.140625" style="38" customWidth="1"/>
    <col min="781" max="781" width="8.7109375" style="38" customWidth="1"/>
    <col min="782" max="782" width="12.140625" style="38" customWidth="1"/>
    <col min="783" max="783" width="8.7109375" style="38" customWidth="1"/>
    <col min="784" max="784" width="11.28515625" style="38" customWidth="1"/>
    <col min="785" max="785" width="11.28515625" style="38" bestFit="1" customWidth="1"/>
    <col min="786" max="786" width="9.140625" style="38"/>
    <col min="787" max="787" width="10.28515625" style="38" bestFit="1" customWidth="1"/>
    <col min="788" max="788" width="13.140625" style="38" customWidth="1"/>
    <col min="789" max="1016" width="9.140625" style="38"/>
    <col min="1017" max="1017" width="5.42578125" style="38" customWidth="1"/>
    <col min="1018" max="1018" width="56.140625" style="38" customWidth="1"/>
    <col min="1019" max="1019" width="8.7109375" style="38" customWidth="1"/>
    <col min="1020" max="1020" width="12.140625" style="38" customWidth="1"/>
    <col min="1021" max="1021" width="8.7109375" style="38" customWidth="1"/>
    <col min="1022" max="1022" width="12.140625" style="38" customWidth="1"/>
    <col min="1023" max="1023" width="8.7109375" style="38" customWidth="1"/>
    <col min="1024" max="1024" width="12.140625" style="38" customWidth="1"/>
    <col min="1025" max="1025" width="8.7109375" style="38" customWidth="1"/>
    <col min="1026" max="1026" width="12.140625" style="38" customWidth="1"/>
    <col min="1027" max="1027" width="8.7109375" style="38" customWidth="1"/>
    <col min="1028" max="1028" width="12.140625" style="38" customWidth="1"/>
    <col min="1029" max="1029" width="8.7109375" style="38" customWidth="1"/>
    <col min="1030" max="1030" width="12.140625" style="38" customWidth="1"/>
    <col min="1031" max="1031" width="8.7109375" style="38" customWidth="1"/>
    <col min="1032" max="1032" width="12.140625" style="38" customWidth="1"/>
    <col min="1033" max="1033" width="8.7109375" style="38" customWidth="1"/>
    <col min="1034" max="1034" width="12.140625" style="38" customWidth="1"/>
    <col min="1035" max="1035" width="8.7109375" style="38" customWidth="1"/>
    <col min="1036" max="1036" width="12.140625" style="38" customWidth="1"/>
    <col min="1037" max="1037" width="8.7109375" style="38" customWidth="1"/>
    <col min="1038" max="1038" width="12.140625" style="38" customWidth="1"/>
    <col min="1039" max="1039" width="8.7109375" style="38" customWidth="1"/>
    <col min="1040" max="1040" width="11.28515625" style="38" customWidth="1"/>
    <col min="1041" max="1041" width="11.28515625" style="38" bestFit="1" customWidth="1"/>
    <col min="1042" max="1042" width="9.140625" style="38"/>
    <col min="1043" max="1043" width="10.28515625" style="38" bestFit="1" customWidth="1"/>
    <col min="1044" max="1044" width="13.140625" style="38" customWidth="1"/>
    <col min="1045" max="1272" width="9.140625" style="38"/>
    <col min="1273" max="1273" width="5.42578125" style="38" customWidth="1"/>
    <col min="1274" max="1274" width="56.140625" style="38" customWidth="1"/>
    <col min="1275" max="1275" width="8.7109375" style="38" customWidth="1"/>
    <col min="1276" max="1276" width="12.140625" style="38" customWidth="1"/>
    <col min="1277" max="1277" width="8.7109375" style="38" customWidth="1"/>
    <col min="1278" max="1278" width="12.140625" style="38" customWidth="1"/>
    <col min="1279" max="1279" width="8.7109375" style="38" customWidth="1"/>
    <col min="1280" max="1280" width="12.140625" style="38" customWidth="1"/>
    <col min="1281" max="1281" width="8.7109375" style="38" customWidth="1"/>
    <col min="1282" max="1282" width="12.140625" style="38" customWidth="1"/>
    <col min="1283" max="1283" width="8.7109375" style="38" customWidth="1"/>
    <col min="1284" max="1284" width="12.140625" style="38" customWidth="1"/>
    <col min="1285" max="1285" width="8.7109375" style="38" customWidth="1"/>
    <col min="1286" max="1286" width="12.140625" style="38" customWidth="1"/>
    <col min="1287" max="1287" width="8.7109375" style="38" customWidth="1"/>
    <col min="1288" max="1288" width="12.140625" style="38" customWidth="1"/>
    <col min="1289" max="1289" width="8.7109375" style="38" customWidth="1"/>
    <col min="1290" max="1290" width="12.140625" style="38" customWidth="1"/>
    <col min="1291" max="1291" width="8.7109375" style="38" customWidth="1"/>
    <col min="1292" max="1292" width="12.140625" style="38" customWidth="1"/>
    <col min="1293" max="1293" width="8.7109375" style="38" customWidth="1"/>
    <col min="1294" max="1294" width="12.140625" style="38" customWidth="1"/>
    <col min="1295" max="1295" width="8.7109375" style="38" customWidth="1"/>
    <col min="1296" max="1296" width="11.28515625" style="38" customWidth="1"/>
    <col min="1297" max="1297" width="11.28515625" style="38" bestFit="1" customWidth="1"/>
    <col min="1298" max="1298" width="9.140625" style="38"/>
    <col min="1299" max="1299" width="10.28515625" style="38" bestFit="1" customWidth="1"/>
    <col min="1300" max="1300" width="13.140625" style="38" customWidth="1"/>
    <col min="1301" max="1528" width="9.140625" style="38"/>
    <col min="1529" max="1529" width="5.42578125" style="38" customWidth="1"/>
    <col min="1530" max="1530" width="56.140625" style="38" customWidth="1"/>
    <col min="1531" max="1531" width="8.7109375" style="38" customWidth="1"/>
    <col min="1532" max="1532" width="12.140625" style="38" customWidth="1"/>
    <col min="1533" max="1533" width="8.7109375" style="38" customWidth="1"/>
    <col min="1534" max="1534" width="12.140625" style="38" customWidth="1"/>
    <col min="1535" max="1535" width="8.7109375" style="38" customWidth="1"/>
    <col min="1536" max="1536" width="12.140625" style="38" customWidth="1"/>
    <col min="1537" max="1537" width="8.7109375" style="38" customWidth="1"/>
    <col min="1538" max="1538" width="12.140625" style="38" customWidth="1"/>
    <col min="1539" max="1539" width="8.7109375" style="38" customWidth="1"/>
    <col min="1540" max="1540" width="12.140625" style="38" customWidth="1"/>
    <col min="1541" max="1541" width="8.7109375" style="38" customWidth="1"/>
    <col min="1542" max="1542" width="12.140625" style="38" customWidth="1"/>
    <col min="1543" max="1543" width="8.7109375" style="38" customWidth="1"/>
    <col min="1544" max="1544" width="12.140625" style="38" customWidth="1"/>
    <col min="1545" max="1545" width="8.7109375" style="38" customWidth="1"/>
    <col min="1546" max="1546" width="12.140625" style="38" customWidth="1"/>
    <col min="1547" max="1547" width="8.7109375" style="38" customWidth="1"/>
    <col min="1548" max="1548" width="12.140625" style="38" customWidth="1"/>
    <col min="1549" max="1549" width="8.7109375" style="38" customWidth="1"/>
    <col min="1550" max="1550" width="12.140625" style="38" customWidth="1"/>
    <col min="1551" max="1551" width="8.7109375" style="38" customWidth="1"/>
    <col min="1552" max="1552" width="11.28515625" style="38" customWidth="1"/>
    <col min="1553" max="1553" width="11.28515625" style="38" bestFit="1" customWidth="1"/>
    <col min="1554" max="1554" width="9.140625" style="38"/>
    <col min="1555" max="1555" width="10.28515625" style="38" bestFit="1" customWidth="1"/>
    <col min="1556" max="1556" width="13.140625" style="38" customWidth="1"/>
    <col min="1557" max="1784" width="9.140625" style="38"/>
    <col min="1785" max="1785" width="5.42578125" style="38" customWidth="1"/>
    <col min="1786" max="1786" width="56.140625" style="38" customWidth="1"/>
    <col min="1787" max="1787" width="8.7109375" style="38" customWidth="1"/>
    <col min="1788" max="1788" width="12.140625" style="38" customWidth="1"/>
    <col min="1789" max="1789" width="8.7109375" style="38" customWidth="1"/>
    <col min="1790" max="1790" width="12.140625" style="38" customWidth="1"/>
    <col min="1791" max="1791" width="8.7109375" style="38" customWidth="1"/>
    <col min="1792" max="1792" width="12.140625" style="38" customWidth="1"/>
    <col min="1793" max="1793" width="8.7109375" style="38" customWidth="1"/>
    <col min="1794" max="1794" width="12.140625" style="38" customWidth="1"/>
    <col min="1795" max="1795" width="8.7109375" style="38" customWidth="1"/>
    <col min="1796" max="1796" width="12.140625" style="38" customWidth="1"/>
    <col min="1797" max="1797" width="8.7109375" style="38" customWidth="1"/>
    <col min="1798" max="1798" width="12.140625" style="38" customWidth="1"/>
    <col min="1799" max="1799" width="8.7109375" style="38" customWidth="1"/>
    <col min="1800" max="1800" width="12.140625" style="38" customWidth="1"/>
    <col min="1801" max="1801" width="8.7109375" style="38" customWidth="1"/>
    <col min="1802" max="1802" width="12.140625" style="38" customWidth="1"/>
    <col min="1803" max="1803" width="8.7109375" style="38" customWidth="1"/>
    <col min="1804" max="1804" width="12.140625" style="38" customWidth="1"/>
    <col min="1805" max="1805" width="8.7109375" style="38" customWidth="1"/>
    <col min="1806" max="1806" width="12.140625" style="38" customWidth="1"/>
    <col min="1807" max="1807" width="8.7109375" style="38" customWidth="1"/>
    <col min="1808" max="1808" width="11.28515625" style="38" customWidth="1"/>
    <col min="1809" max="1809" width="11.28515625" style="38" bestFit="1" customWidth="1"/>
    <col min="1810" max="1810" width="9.140625" style="38"/>
    <col min="1811" max="1811" width="10.28515625" style="38" bestFit="1" customWidth="1"/>
    <col min="1812" max="1812" width="13.140625" style="38" customWidth="1"/>
    <col min="1813" max="2040" width="9.140625" style="38"/>
    <col min="2041" max="2041" width="5.42578125" style="38" customWidth="1"/>
    <col min="2042" max="2042" width="56.140625" style="38" customWidth="1"/>
    <col min="2043" max="2043" width="8.7109375" style="38" customWidth="1"/>
    <col min="2044" max="2044" width="12.140625" style="38" customWidth="1"/>
    <col min="2045" max="2045" width="8.7109375" style="38" customWidth="1"/>
    <col min="2046" max="2046" width="12.140625" style="38" customWidth="1"/>
    <col min="2047" max="2047" width="8.7109375" style="38" customWidth="1"/>
    <col min="2048" max="2048" width="12.140625" style="38" customWidth="1"/>
    <col min="2049" max="2049" width="8.7109375" style="38" customWidth="1"/>
    <col min="2050" max="2050" width="12.140625" style="38" customWidth="1"/>
    <col min="2051" max="2051" width="8.7109375" style="38" customWidth="1"/>
    <col min="2052" max="2052" width="12.140625" style="38" customWidth="1"/>
    <col min="2053" max="2053" width="8.7109375" style="38" customWidth="1"/>
    <col min="2054" max="2054" width="12.140625" style="38" customWidth="1"/>
    <col min="2055" max="2055" width="8.7109375" style="38" customWidth="1"/>
    <col min="2056" max="2056" width="12.140625" style="38" customWidth="1"/>
    <col min="2057" max="2057" width="8.7109375" style="38" customWidth="1"/>
    <col min="2058" max="2058" width="12.140625" style="38" customWidth="1"/>
    <col min="2059" max="2059" width="8.7109375" style="38" customWidth="1"/>
    <col min="2060" max="2060" width="12.140625" style="38" customWidth="1"/>
    <col min="2061" max="2061" width="8.7109375" style="38" customWidth="1"/>
    <col min="2062" max="2062" width="12.140625" style="38" customWidth="1"/>
    <col min="2063" max="2063" width="8.7109375" style="38" customWidth="1"/>
    <col min="2064" max="2064" width="11.28515625" style="38" customWidth="1"/>
    <col min="2065" max="2065" width="11.28515625" style="38" bestFit="1" customWidth="1"/>
    <col min="2066" max="2066" width="9.140625" style="38"/>
    <col min="2067" max="2067" width="10.28515625" style="38" bestFit="1" customWidth="1"/>
    <col min="2068" max="2068" width="13.140625" style="38" customWidth="1"/>
    <col min="2069" max="2296" width="9.140625" style="38"/>
    <col min="2297" max="2297" width="5.42578125" style="38" customWidth="1"/>
    <col min="2298" max="2298" width="56.140625" style="38" customWidth="1"/>
    <col min="2299" max="2299" width="8.7109375" style="38" customWidth="1"/>
    <col min="2300" max="2300" width="12.140625" style="38" customWidth="1"/>
    <col min="2301" max="2301" width="8.7109375" style="38" customWidth="1"/>
    <col min="2302" max="2302" width="12.140625" style="38" customWidth="1"/>
    <col min="2303" max="2303" width="8.7109375" style="38" customWidth="1"/>
    <col min="2304" max="2304" width="12.140625" style="38" customWidth="1"/>
    <col min="2305" max="2305" width="8.7109375" style="38" customWidth="1"/>
    <col min="2306" max="2306" width="12.140625" style="38" customWidth="1"/>
    <col min="2307" max="2307" width="8.7109375" style="38" customWidth="1"/>
    <col min="2308" max="2308" width="12.140625" style="38" customWidth="1"/>
    <col min="2309" max="2309" width="8.7109375" style="38" customWidth="1"/>
    <col min="2310" max="2310" width="12.140625" style="38" customWidth="1"/>
    <col min="2311" max="2311" width="8.7109375" style="38" customWidth="1"/>
    <col min="2312" max="2312" width="12.140625" style="38" customWidth="1"/>
    <col min="2313" max="2313" width="8.7109375" style="38" customWidth="1"/>
    <col min="2314" max="2314" width="12.140625" style="38" customWidth="1"/>
    <col min="2315" max="2315" width="8.7109375" style="38" customWidth="1"/>
    <col min="2316" max="2316" width="12.140625" style="38" customWidth="1"/>
    <col min="2317" max="2317" width="8.7109375" style="38" customWidth="1"/>
    <col min="2318" max="2318" width="12.140625" style="38" customWidth="1"/>
    <col min="2319" max="2319" width="8.7109375" style="38" customWidth="1"/>
    <col min="2320" max="2320" width="11.28515625" style="38" customWidth="1"/>
    <col min="2321" max="2321" width="11.28515625" style="38" bestFit="1" customWidth="1"/>
    <col min="2322" max="2322" width="9.140625" style="38"/>
    <col min="2323" max="2323" width="10.28515625" style="38" bestFit="1" customWidth="1"/>
    <col min="2324" max="2324" width="13.140625" style="38" customWidth="1"/>
    <col min="2325" max="2552" width="9.140625" style="38"/>
    <col min="2553" max="2553" width="5.42578125" style="38" customWidth="1"/>
    <col min="2554" max="2554" width="56.140625" style="38" customWidth="1"/>
    <col min="2555" max="2555" width="8.7109375" style="38" customWidth="1"/>
    <col min="2556" max="2556" width="12.140625" style="38" customWidth="1"/>
    <col min="2557" max="2557" width="8.7109375" style="38" customWidth="1"/>
    <col min="2558" max="2558" width="12.140625" style="38" customWidth="1"/>
    <col min="2559" max="2559" width="8.7109375" style="38" customWidth="1"/>
    <col min="2560" max="2560" width="12.140625" style="38" customWidth="1"/>
    <col min="2561" max="2561" width="8.7109375" style="38" customWidth="1"/>
    <col min="2562" max="2562" width="12.140625" style="38" customWidth="1"/>
    <col min="2563" max="2563" width="8.7109375" style="38" customWidth="1"/>
    <col min="2564" max="2564" width="12.140625" style="38" customWidth="1"/>
    <col min="2565" max="2565" width="8.7109375" style="38" customWidth="1"/>
    <col min="2566" max="2566" width="12.140625" style="38" customWidth="1"/>
    <col min="2567" max="2567" width="8.7109375" style="38" customWidth="1"/>
    <col min="2568" max="2568" width="12.140625" style="38" customWidth="1"/>
    <col min="2569" max="2569" width="8.7109375" style="38" customWidth="1"/>
    <col min="2570" max="2570" width="12.140625" style="38" customWidth="1"/>
    <col min="2571" max="2571" width="8.7109375" style="38" customWidth="1"/>
    <col min="2572" max="2572" width="12.140625" style="38" customWidth="1"/>
    <col min="2573" max="2573" width="8.7109375" style="38" customWidth="1"/>
    <col min="2574" max="2574" width="12.140625" style="38" customWidth="1"/>
    <col min="2575" max="2575" width="8.7109375" style="38" customWidth="1"/>
    <col min="2576" max="2576" width="11.28515625" style="38" customWidth="1"/>
    <col min="2577" max="2577" width="11.28515625" style="38" bestFit="1" customWidth="1"/>
    <col min="2578" max="2578" width="9.140625" style="38"/>
    <col min="2579" max="2579" width="10.28515625" style="38" bestFit="1" customWidth="1"/>
    <col min="2580" max="2580" width="13.140625" style="38" customWidth="1"/>
    <col min="2581" max="2808" width="9.140625" style="38"/>
    <col min="2809" max="2809" width="5.42578125" style="38" customWidth="1"/>
    <col min="2810" max="2810" width="56.140625" style="38" customWidth="1"/>
    <col min="2811" max="2811" width="8.7109375" style="38" customWidth="1"/>
    <col min="2812" max="2812" width="12.140625" style="38" customWidth="1"/>
    <col min="2813" max="2813" width="8.7109375" style="38" customWidth="1"/>
    <col min="2814" max="2814" width="12.140625" style="38" customWidth="1"/>
    <col min="2815" max="2815" width="8.7109375" style="38" customWidth="1"/>
    <col min="2816" max="2816" width="12.140625" style="38" customWidth="1"/>
    <col min="2817" max="2817" width="8.7109375" style="38" customWidth="1"/>
    <col min="2818" max="2818" width="12.140625" style="38" customWidth="1"/>
    <col min="2819" max="2819" width="8.7109375" style="38" customWidth="1"/>
    <col min="2820" max="2820" width="12.140625" style="38" customWidth="1"/>
    <col min="2821" max="2821" width="8.7109375" style="38" customWidth="1"/>
    <col min="2822" max="2822" width="12.140625" style="38" customWidth="1"/>
    <col min="2823" max="2823" width="8.7109375" style="38" customWidth="1"/>
    <col min="2824" max="2824" width="12.140625" style="38" customWidth="1"/>
    <col min="2825" max="2825" width="8.7109375" style="38" customWidth="1"/>
    <col min="2826" max="2826" width="12.140625" style="38" customWidth="1"/>
    <col min="2827" max="2827" width="8.7109375" style="38" customWidth="1"/>
    <col min="2828" max="2828" width="12.140625" style="38" customWidth="1"/>
    <col min="2829" max="2829" width="8.7109375" style="38" customWidth="1"/>
    <col min="2830" max="2830" width="12.140625" style="38" customWidth="1"/>
    <col min="2831" max="2831" width="8.7109375" style="38" customWidth="1"/>
    <col min="2832" max="2832" width="11.28515625" style="38" customWidth="1"/>
    <col min="2833" max="2833" width="11.28515625" style="38" bestFit="1" customWidth="1"/>
    <col min="2834" max="2834" width="9.140625" style="38"/>
    <col min="2835" max="2835" width="10.28515625" style="38" bestFit="1" customWidth="1"/>
    <col min="2836" max="2836" width="13.140625" style="38" customWidth="1"/>
    <col min="2837" max="3064" width="9.140625" style="38"/>
    <col min="3065" max="3065" width="5.42578125" style="38" customWidth="1"/>
    <col min="3066" max="3066" width="56.140625" style="38" customWidth="1"/>
    <col min="3067" max="3067" width="8.7109375" style="38" customWidth="1"/>
    <col min="3068" max="3068" width="12.140625" style="38" customWidth="1"/>
    <col min="3069" max="3069" width="8.7109375" style="38" customWidth="1"/>
    <col min="3070" max="3070" width="12.140625" style="38" customWidth="1"/>
    <col min="3071" max="3071" width="8.7109375" style="38" customWidth="1"/>
    <col min="3072" max="3072" width="12.140625" style="38" customWidth="1"/>
    <col min="3073" max="3073" width="8.7109375" style="38" customWidth="1"/>
    <col min="3074" max="3074" width="12.140625" style="38" customWidth="1"/>
    <col min="3075" max="3075" width="8.7109375" style="38" customWidth="1"/>
    <col min="3076" max="3076" width="12.140625" style="38" customWidth="1"/>
    <col min="3077" max="3077" width="8.7109375" style="38" customWidth="1"/>
    <col min="3078" max="3078" width="12.140625" style="38" customWidth="1"/>
    <col min="3079" max="3079" width="8.7109375" style="38" customWidth="1"/>
    <col min="3080" max="3080" width="12.140625" style="38" customWidth="1"/>
    <col min="3081" max="3081" width="8.7109375" style="38" customWidth="1"/>
    <col min="3082" max="3082" width="12.140625" style="38" customWidth="1"/>
    <col min="3083" max="3083" width="8.7109375" style="38" customWidth="1"/>
    <col min="3084" max="3084" width="12.140625" style="38" customWidth="1"/>
    <col min="3085" max="3085" width="8.7109375" style="38" customWidth="1"/>
    <col min="3086" max="3086" width="12.140625" style="38" customWidth="1"/>
    <col min="3087" max="3087" width="8.7109375" style="38" customWidth="1"/>
    <col min="3088" max="3088" width="11.28515625" style="38" customWidth="1"/>
    <col min="3089" max="3089" width="11.28515625" style="38" bestFit="1" customWidth="1"/>
    <col min="3090" max="3090" width="9.140625" style="38"/>
    <col min="3091" max="3091" width="10.28515625" style="38" bestFit="1" customWidth="1"/>
    <col min="3092" max="3092" width="13.140625" style="38" customWidth="1"/>
    <col min="3093" max="3320" width="9.140625" style="38"/>
    <col min="3321" max="3321" width="5.42578125" style="38" customWidth="1"/>
    <col min="3322" max="3322" width="56.140625" style="38" customWidth="1"/>
    <col min="3323" max="3323" width="8.7109375" style="38" customWidth="1"/>
    <col min="3324" max="3324" width="12.140625" style="38" customWidth="1"/>
    <col min="3325" max="3325" width="8.7109375" style="38" customWidth="1"/>
    <col min="3326" max="3326" width="12.140625" style="38" customWidth="1"/>
    <col min="3327" max="3327" width="8.7109375" style="38" customWidth="1"/>
    <col min="3328" max="3328" width="12.140625" style="38" customWidth="1"/>
    <col min="3329" max="3329" width="8.7109375" style="38" customWidth="1"/>
    <col min="3330" max="3330" width="12.140625" style="38" customWidth="1"/>
    <col min="3331" max="3331" width="8.7109375" style="38" customWidth="1"/>
    <col min="3332" max="3332" width="12.140625" style="38" customWidth="1"/>
    <col min="3333" max="3333" width="8.7109375" style="38" customWidth="1"/>
    <col min="3334" max="3334" width="12.140625" style="38" customWidth="1"/>
    <col min="3335" max="3335" width="8.7109375" style="38" customWidth="1"/>
    <col min="3336" max="3336" width="12.140625" style="38" customWidth="1"/>
    <col min="3337" max="3337" width="8.7109375" style="38" customWidth="1"/>
    <col min="3338" max="3338" width="12.140625" style="38" customWidth="1"/>
    <col min="3339" max="3339" width="8.7109375" style="38" customWidth="1"/>
    <col min="3340" max="3340" width="12.140625" style="38" customWidth="1"/>
    <col min="3341" max="3341" width="8.7109375" style="38" customWidth="1"/>
    <col min="3342" max="3342" width="12.140625" style="38" customWidth="1"/>
    <col min="3343" max="3343" width="8.7109375" style="38" customWidth="1"/>
    <col min="3344" max="3344" width="11.28515625" style="38" customWidth="1"/>
    <col min="3345" max="3345" width="11.28515625" style="38" bestFit="1" customWidth="1"/>
    <col min="3346" max="3346" width="9.140625" style="38"/>
    <col min="3347" max="3347" width="10.28515625" style="38" bestFit="1" customWidth="1"/>
    <col min="3348" max="3348" width="13.140625" style="38" customWidth="1"/>
    <col min="3349" max="3576" width="9.140625" style="38"/>
    <col min="3577" max="3577" width="5.42578125" style="38" customWidth="1"/>
    <col min="3578" max="3578" width="56.140625" style="38" customWidth="1"/>
    <col min="3579" max="3579" width="8.7109375" style="38" customWidth="1"/>
    <col min="3580" max="3580" width="12.140625" style="38" customWidth="1"/>
    <col min="3581" max="3581" width="8.7109375" style="38" customWidth="1"/>
    <col min="3582" max="3582" width="12.140625" style="38" customWidth="1"/>
    <col min="3583" max="3583" width="8.7109375" style="38" customWidth="1"/>
    <col min="3584" max="3584" width="12.140625" style="38" customWidth="1"/>
    <col min="3585" max="3585" width="8.7109375" style="38" customWidth="1"/>
    <col min="3586" max="3586" width="12.140625" style="38" customWidth="1"/>
    <col min="3587" max="3587" width="8.7109375" style="38" customWidth="1"/>
    <col min="3588" max="3588" width="12.140625" style="38" customWidth="1"/>
    <col min="3589" max="3589" width="8.7109375" style="38" customWidth="1"/>
    <col min="3590" max="3590" width="12.140625" style="38" customWidth="1"/>
    <col min="3591" max="3591" width="8.7109375" style="38" customWidth="1"/>
    <col min="3592" max="3592" width="12.140625" style="38" customWidth="1"/>
    <col min="3593" max="3593" width="8.7109375" style="38" customWidth="1"/>
    <col min="3594" max="3594" width="12.140625" style="38" customWidth="1"/>
    <col min="3595" max="3595" width="8.7109375" style="38" customWidth="1"/>
    <col min="3596" max="3596" width="12.140625" style="38" customWidth="1"/>
    <col min="3597" max="3597" width="8.7109375" style="38" customWidth="1"/>
    <col min="3598" max="3598" width="12.140625" style="38" customWidth="1"/>
    <col min="3599" max="3599" width="8.7109375" style="38" customWidth="1"/>
    <col min="3600" max="3600" width="11.28515625" style="38" customWidth="1"/>
    <col min="3601" max="3601" width="11.28515625" style="38" bestFit="1" customWidth="1"/>
    <col min="3602" max="3602" width="9.140625" style="38"/>
    <col min="3603" max="3603" width="10.28515625" style="38" bestFit="1" customWidth="1"/>
    <col min="3604" max="3604" width="13.140625" style="38" customWidth="1"/>
    <col min="3605" max="3832" width="9.140625" style="38"/>
    <col min="3833" max="3833" width="5.42578125" style="38" customWidth="1"/>
    <col min="3834" max="3834" width="56.140625" style="38" customWidth="1"/>
    <col min="3835" max="3835" width="8.7109375" style="38" customWidth="1"/>
    <col min="3836" max="3836" width="12.140625" style="38" customWidth="1"/>
    <col min="3837" max="3837" width="8.7109375" style="38" customWidth="1"/>
    <col min="3838" max="3838" width="12.140625" style="38" customWidth="1"/>
    <col min="3839" max="3839" width="8.7109375" style="38" customWidth="1"/>
    <col min="3840" max="3840" width="12.140625" style="38" customWidth="1"/>
    <col min="3841" max="3841" width="8.7109375" style="38" customWidth="1"/>
    <col min="3842" max="3842" width="12.140625" style="38" customWidth="1"/>
    <col min="3843" max="3843" width="8.7109375" style="38" customWidth="1"/>
    <col min="3844" max="3844" width="12.140625" style="38" customWidth="1"/>
    <col min="3845" max="3845" width="8.7109375" style="38" customWidth="1"/>
    <col min="3846" max="3846" width="12.140625" style="38" customWidth="1"/>
    <col min="3847" max="3847" width="8.7109375" style="38" customWidth="1"/>
    <col min="3848" max="3848" width="12.140625" style="38" customWidth="1"/>
    <col min="3849" max="3849" width="8.7109375" style="38" customWidth="1"/>
    <col min="3850" max="3850" width="12.140625" style="38" customWidth="1"/>
    <col min="3851" max="3851" width="8.7109375" style="38" customWidth="1"/>
    <col min="3852" max="3852" width="12.140625" style="38" customWidth="1"/>
    <col min="3853" max="3853" width="8.7109375" style="38" customWidth="1"/>
    <col min="3854" max="3854" width="12.140625" style="38" customWidth="1"/>
    <col min="3855" max="3855" width="8.7109375" style="38" customWidth="1"/>
    <col min="3856" max="3856" width="11.28515625" style="38" customWidth="1"/>
    <col min="3857" max="3857" width="11.28515625" style="38" bestFit="1" customWidth="1"/>
    <col min="3858" max="3858" width="9.140625" style="38"/>
    <col min="3859" max="3859" width="10.28515625" style="38" bestFit="1" customWidth="1"/>
    <col min="3860" max="3860" width="13.140625" style="38" customWidth="1"/>
    <col min="3861" max="4088" width="9.140625" style="38"/>
    <col min="4089" max="4089" width="5.42578125" style="38" customWidth="1"/>
    <col min="4090" max="4090" width="56.140625" style="38" customWidth="1"/>
    <col min="4091" max="4091" width="8.7109375" style="38" customWidth="1"/>
    <col min="4092" max="4092" width="12.140625" style="38" customWidth="1"/>
    <col min="4093" max="4093" width="8.7109375" style="38" customWidth="1"/>
    <col min="4094" max="4094" width="12.140625" style="38" customWidth="1"/>
    <col min="4095" max="4095" width="8.7109375" style="38" customWidth="1"/>
    <col min="4096" max="4096" width="12.140625" style="38" customWidth="1"/>
    <col min="4097" max="4097" width="8.7109375" style="38" customWidth="1"/>
    <col min="4098" max="4098" width="12.140625" style="38" customWidth="1"/>
    <col min="4099" max="4099" width="8.7109375" style="38" customWidth="1"/>
    <col min="4100" max="4100" width="12.140625" style="38" customWidth="1"/>
    <col min="4101" max="4101" width="8.7109375" style="38" customWidth="1"/>
    <col min="4102" max="4102" width="12.140625" style="38" customWidth="1"/>
    <col min="4103" max="4103" width="8.7109375" style="38" customWidth="1"/>
    <col min="4104" max="4104" width="12.140625" style="38" customWidth="1"/>
    <col min="4105" max="4105" width="8.7109375" style="38" customWidth="1"/>
    <col min="4106" max="4106" width="12.140625" style="38" customWidth="1"/>
    <col min="4107" max="4107" width="8.7109375" style="38" customWidth="1"/>
    <col min="4108" max="4108" width="12.140625" style="38" customWidth="1"/>
    <col min="4109" max="4109" width="8.7109375" style="38" customWidth="1"/>
    <col min="4110" max="4110" width="12.140625" style="38" customWidth="1"/>
    <col min="4111" max="4111" width="8.7109375" style="38" customWidth="1"/>
    <col min="4112" max="4112" width="11.28515625" style="38" customWidth="1"/>
    <col min="4113" max="4113" width="11.28515625" style="38" bestFit="1" customWidth="1"/>
    <col min="4114" max="4114" width="9.140625" style="38"/>
    <col min="4115" max="4115" width="10.28515625" style="38" bestFit="1" customWidth="1"/>
    <col min="4116" max="4116" width="13.140625" style="38" customWidth="1"/>
    <col min="4117" max="4344" width="9.140625" style="38"/>
    <col min="4345" max="4345" width="5.42578125" style="38" customWidth="1"/>
    <col min="4346" max="4346" width="56.140625" style="38" customWidth="1"/>
    <col min="4347" max="4347" width="8.7109375" style="38" customWidth="1"/>
    <col min="4348" max="4348" width="12.140625" style="38" customWidth="1"/>
    <col min="4349" max="4349" width="8.7109375" style="38" customWidth="1"/>
    <col min="4350" max="4350" width="12.140625" style="38" customWidth="1"/>
    <col min="4351" max="4351" width="8.7109375" style="38" customWidth="1"/>
    <col min="4352" max="4352" width="12.140625" style="38" customWidth="1"/>
    <col min="4353" max="4353" width="8.7109375" style="38" customWidth="1"/>
    <col min="4354" max="4354" width="12.140625" style="38" customWidth="1"/>
    <col min="4355" max="4355" width="8.7109375" style="38" customWidth="1"/>
    <col min="4356" max="4356" width="12.140625" style="38" customWidth="1"/>
    <col min="4357" max="4357" width="8.7109375" style="38" customWidth="1"/>
    <col min="4358" max="4358" width="12.140625" style="38" customWidth="1"/>
    <col min="4359" max="4359" width="8.7109375" style="38" customWidth="1"/>
    <col min="4360" max="4360" width="12.140625" style="38" customWidth="1"/>
    <col min="4361" max="4361" width="8.7109375" style="38" customWidth="1"/>
    <col min="4362" max="4362" width="12.140625" style="38" customWidth="1"/>
    <col min="4363" max="4363" width="8.7109375" style="38" customWidth="1"/>
    <col min="4364" max="4364" width="12.140625" style="38" customWidth="1"/>
    <col min="4365" max="4365" width="8.7109375" style="38" customWidth="1"/>
    <col min="4366" max="4366" width="12.140625" style="38" customWidth="1"/>
    <col min="4367" max="4367" width="8.7109375" style="38" customWidth="1"/>
    <col min="4368" max="4368" width="11.28515625" style="38" customWidth="1"/>
    <col min="4369" max="4369" width="11.28515625" style="38" bestFit="1" customWidth="1"/>
    <col min="4370" max="4370" width="9.140625" style="38"/>
    <col min="4371" max="4371" width="10.28515625" style="38" bestFit="1" customWidth="1"/>
    <col min="4372" max="4372" width="13.140625" style="38" customWidth="1"/>
    <col min="4373" max="4600" width="9.140625" style="38"/>
    <col min="4601" max="4601" width="5.42578125" style="38" customWidth="1"/>
    <col min="4602" max="4602" width="56.140625" style="38" customWidth="1"/>
    <col min="4603" max="4603" width="8.7109375" style="38" customWidth="1"/>
    <col min="4604" max="4604" width="12.140625" style="38" customWidth="1"/>
    <col min="4605" max="4605" width="8.7109375" style="38" customWidth="1"/>
    <col min="4606" max="4606" width="12.140625" style="38" customWidth="1"/>
    <col min="4607" max="4607" width="8.7109375" style="38" customWidth="1"/>
    <col min="4608" max="4608" width="12.140625" style="38" customWidth="1"/>
    <col min="4609" max="4609" width="8.7109375" style="38" customWidth="1"/>
    <col min="4610" max="4610" width="12.140625" style="38" customWidth="1"/>
    <col min="4611" max="4611" width="8.7109375" style="38" customWidth="1"/>
    <col min="4612" max="4612" width="12.140625" style="38" customWidth="1"/>
    <col min="4613" max="4613" width="8.7109375" style="38" customWidth="1"/>
    <col min="4614" max="4614" width="12.140625" style="38" customWidth="1"/>
    <col min="4615" max="4615" width="8.7109375" style="38" customWidth="1"/>
    <col min="4616" max="4616" width="12.140625" style="38" customWidth="1"/>
    <col min="4617" max="4617" width="8.7109375" style="38" customWidth="1"/>
    <col min="4618" max="4618" width="12.140625" style="38" customWidth="1"/>
    <col min="4619" max="4619" width="8.7109375" style="38" customWidth="1"/>
    <col min="4620" max="4620" width="12.140625" style="38" customWidth="1"/>
    <col min="4621" max="4621" width="8.7109375" style="38" customWidth="1"/>
    <col min="4622" max="4622" width="12.140625" style="38" customWidth="1"/>
    <col min="4623" max="4623" width="8.7109375" style="38" customWidth="1"/>
    <col min="4624" max="4624" width="11.28515625" style="38" customWidth="1"/>
    <col min="4625" max="4625" width="11.28515625" style="38" bestFit="1" customWidth="1"/>
    <col min="4626" max="4626" width="9.140625" style="38"/>
    <col min="4627" max="4627" width="10.28515625" style="38" bestFit="1" customWidth="1"/>
    <col min="4628" max="4628" width="13.140625" style="38" customWidth="1"/>
    <col min="4629" max="4856" width="9.140625" style="38"/>
    <col min="4857" max="4857" width="5.42578125" style="38" customWidth="1"/>
    <col min="4858" max="4858" width="56.140625" style="38" customWidth="1"/>
    <col min="4859" max="4859" width="8.7109375" style="38" customWidth="1"/>
    <col min="4860" max="4860" width="12.140625" style="38" customWidth="1"/>
    <col min="4861" max="4861" width="8.7109375" style="38" customWidth="1"/>
    <col min="4862" max="4862" width="12.140625" style="38" customWidth="1"/>
    <col min="4863" max="4863" width="8.7109375" style="38" customWidth="1"/>
    <col min="4864" max="4864" width="12.140625" style="38" customWidth="1"/>
    <col min="4865" max="4865" width="8.7109375" style="38" customWidth="1"/>
    <col min="4866" max="4866" width="12.140625" style="38" customWidth="1"/>
    <col min="4867" max="4867" width="8.7109375" style="38" customWidth="1"/>
    <col min="4868" max="4868" width="12.140625" style="38" customWidth="1"/>
    <col min="4869" max="4869" width="8.7109375" style="38" customWidth="1"/>
    <col min="4870" max="4870" width="12.140625" style="38" customWidth="1"/>
    <col min="4871" max="4871" width="8.7109375" style="38" customWidth="1"/>
    <col min="4872" max="4872" width="12.140625" style="38" customWidth="1"/>
    <col min="4873" max="4873" width="8.7109375" style="38" customWidth="1"/>
    <col min="4874" max="4874" width="12.140625" style="38" customWidth="1"/>
    <col min="4875" max="4875" width="8.7109375" style="38" customWidth="1"/>
    <col min="4876" max="4876" width="12.140625" style="38" customWidth="1"/>
    <col min="4877" max="4877" width="8.7109375" style="38" customWidth="1"/>
    <col min="4878" max="4878" width="12.140625" style="38" customWidth="1"/>
    <col min="4879" max="4879" width="8.7109375" style="38" customWidth="1"/>
    <col min="4880" max="4880" width="11.28515625" style="38" customWidth="1"/>
    <col min="4881" max="4881" width="11.28515625" style="38" bestFit="1" customWidth="1"/>
    <col min="4882" max="4882" width="9.140625" style="38"/>
    <col min="4883" max="4883" width="10.28515625" style="38" bestFit="1" customWidth="1"/>
    <col min="4884" max="4884" width="13.140625" style="38" customWidth="1"/>
    <col min="4885" max="5112" width="9.140625" style="38"/>
    <col min="5113" max="5113" width="5.42578125" style="38" customWidth="1"/>
    <col min="5114" max="5114" width="56.140625" style="38" customWidth="1"/>
    <col min="5115" max="5115" width="8.7109375" style="38" customWidth="1"/>
    <col min="5116" max="5116" width="12.140625" style="38" customWidth="1"/>
    <col min="5117" max="5117" width="8.7109375" style="38" customWidth="1"/>
    <col min="5118" max="5118" width="12.140625" style="38" customWidth="1"/>
    <col min="5119" max="5119" width="8.7109375" style="38" customWidth="1"/>
    <col min="5120" max="5120" width="12.140625" style="38" customWidth="1"/>
    <col min="5121" max="5121" width="8.7109375" style="38" customWidth="1"/>
    <col min="5122" max="5122" width="12.140625" style="38" customWidth="1"/>
    <col min="5123" max="5123" width="8.7109375" style="38" customWidth="1"/>
    <col min="5124" max="5124" width="12.140625" style="38" customWidth="1"/>
    <col min="5125" max="5125" width="8.7109375" style="38" customWidth="1"/>
    <col min="5126" max="5126" width="12.140625" style="38" customWidth="1"/>
    <col min="5127" max="5127" width="8.7109375" style="38" customWidth="1"/>
    <col min="5128" max="5128" width="12.140625" style="38" customWidth="1"/>
    <col min="5129" max="5129" width="8.7109375" style="38" customWidth="1"/>
    <col min="5130" max="5130" width="12.140625" style="38" customWidth="1"/>
    <col min="5131" max="5131" width="8.7109375" style="38" customWidth="1"/>
    <col min="5132" max="5132" width="12.140625" style="38" customWidth="1"/>
    <col min="5133" max="5133" width="8.7109375" style="38" customWidth="1"/>
    <col min="5134" max="5134" width="12.140625" style="38" customWidth="1"/>
    <col min="5135" max="5135" width="8.7109375" style="38" customWidth="1"/>
    <col min="5136" max="5136" width="11.28515625" style="38" customWidth="1"/>
    <col min="5137" max="5137" width="11.28515625" style="38" bestFit="1" customWidth="1"/>
    <col min="5138" max="5138" width="9.140625" style="38"/>
    <col min="5139" max="5139" width="10.28515625" style="38" bestFit="1" customWidth="1"/>
    <col min="5140" max="5140" width="13.140625" style="38" customWidth="1"/>
    <col min="5141" max="5368" width="9.140625" style="38"/>
    <col min="5369" max="5369" width="5.42578125" style="38" customWidth="1"/>
    <col min="5370" max="5370" width="56.140625" style="38" customWidth="1"/>
    <col min="5371" max="5371" width="8.7109375" style="38" customWidth="1"/>
    <col min="5372" max="5372" width="12.140625" style="38" customWidth="1"/>
    <col min="5373" max="5373" width="8.7109375" style="38" customWidth="1"/>
    <col min="5374" max="5374" width="12.140625" style="38" customWidth="1"/>
    <col min="5375" max="5375" width="8.7109375" style="38" customWidth="1"/>
    <col min="5376" max="5376" width="12.140625" style="38" customWidth="1"/>
    <col min="5377" max="5377" width="8.7109375" style="38" customWidth="1"/>
    <col min="5378" max="5378" width="12.140625" style="38" customWidth="1"/>
    <col min="5379" max="5379" width="8.7109375" style="38" customWidth="1"/>
    <col min="5380" max="5380" width="12.140625" style="38" customWidth="1"/>
    <col min="5381" max="5381" width="8.7109375" style="38" customWidth="1"/>
    <col min="5382" max="5382" width="12.140625" style="38" customWidth="1"/>
    <col min="5383" max="5383" width="8.7109375" style="38" customWidth="1"/>
    <col min="5384" max="5384" width="12.140625" style="38" customWidth="1"/>
    <col min="5385" max="5385" width="8.7109375" style="38" customWidth="1"/>
    <col min="5386" max="5386" width="12.140625" style="38" customWidth="1"/>
    <col min="5387" max="5387" width="8.7109375" style="38" customWidth="1"/>
    <col min="5388" max="5388" width="12.140625" style="38" customWidth="1"/>
    <col min="5389" max="5389" width="8.7109375" style="38" customWidth="1"/>
    <col min="5390" max="5390" width="12.140625" style="38" customWidth="1"/>
    <col min="5391" max="5391" width="8.7109375" style="38" customWidth="1"/>
    <col min="5392" max="5392" width="11.28515625" style="38" customWidth="1"/>
    <col min="5393" max="5393" width="11.28515625" style="38" bestFit="1" customWidth="1"/>
    <col min="5394" max="5394" width="9.140625" style="38"/>
    <col min="5395" max="5395" width="10.28515625" style="38" bestFit="1" customWidth="1"/>
    <col min="5396" max="5396" width="13.140625" style="38" customWidth="1"/>
    <col min="5397" max="5624" width="9.140625" style="38"/>
    <col min="5625" max="5625" width="5.42578125" style="38" customWidth="1"/>
    <col min="5626" max="5626" width="56.140625" style="38" customWidth="1"/>
    <col min="5627" max="5627" width="8.7109375" style="38" customWidth="1"/>
    <col min="5628" max="5628" width="12.140625" style="38" customWidth="1"/>
    <col min="5629" max="5629" width="8.7109375" style="38" customWidth="1"/>
    <col min="5630" max="5630" width="12.140625" style="38" customWidth="1"/>
    <col min="5631" max="5631" width="8.7109375" style="38" customWidth="1"/>
    <col min="5632" max="5632" width="12.140625" style="38" customWidth="1"/>
    <col min="5633" max="5633" width="8.7109375" style="38" customWidth="1"/>
    <col min="5634" max="5634" width="12.140625" style="38" customWidth="1"/>
    <col min="5635" max="5635" width="8.7109375" style="38" customWidth="1"/>
    <col min="5636" max="5636" width="12.140625" style="38" customWidth="1"/>
    <col min="5637" max="5637" width="8.7109375" style="38" customWidth="1"/>
    <col min="5638" max="5638" width="12.140625" style="38" customWidth="1"/>
    <col min="5639" max="5639" width="8.7109375" style="38" customWidth="1"/>
    <col min="5640" max="5640" width="12.140625" style="38" customWidth="1"/>
    <col min="5641" max="5641" width="8.7109375" style="38" customWidth="1"/>
    <col min="5642" max="5642" width="12.140625" style="38" customWidth="1"/>
    <col min="5643" max="5643" width="8.7109375" style="38" customWidth="1"/>
    <col min="5644" max="5644" width="12.140625" style="38" customWidth="1"/>
    <col min="5645" max="5645" width="8.7109375" style="38" customWidth="1"/>
    <col min="5646" max="5646" width="12.140625" style="38" customWidth="1"/>
    <col min="5647" max="5647" width="8.7109375" style="38" customWidth="1"/>
    <col min="5648" max="5648" width="11.28515625" style="38" customWidth="1"/>
    <col min="5649" max="5649" width="11.28515625" style="38" bestFit="1" customWidth="1"/>
    <col min="5650" max="5650" width="9.140625" style="38"/>
    <col min="5651" max="5651" width="10.28515625" style="38" bestFit="1" customWidth="1"/>
    <col min="5652" max="5652" width="13.140625" style="38" customWidth="1"/>
    <col min="5653" max="5880" width="9.140625" style="38"/>
    <col min="5881" max="5881" width="5.42578125" style="38" customWidth="1"/>
    <col min="5882" max="5882" width="56.140625" style="38" customWidth="1"/>
    <col min="5883" max="5883" width="8.7109375" style="38" customWidth="1"/>
    <col min="5884" max="5884" width="12.140625" style="38" customWidth="1"/>
    <col min="5885" max="5885" width="8.7109375" style="38" customWidth="1"/>
    <col min="5886" max="5886" width="12.140625" style="38" customWidth="1"/>
    <col min="5887" max="5887" width="8.7109375" style="38" customWidth="1"/>
    <col min="5888" max="5888" width="12.140625" style="38" customWidth="1"/>
    <col min="5889" max="5889" width="8.7109375" style="38" customWidth="1"/>
    <col min="5890" max="5890" width="12.140625" style="38" customWidth="1"/>
    <col min="5891" max="5891" width="8.7109375" style="38" customWidth="1"/>
    <col min="5892" max="5892" width="12.140625" style="38" customWidth="1"/>
    <col min="5893" max="5893" width="8.7109375" style="38" customWidth="1"/>
    <col min="5894" max="5894" width="12.140625" style="38" customWidth="1"/>
    <col min="5895" max="5895" width="8.7109375" style="38" customWidth="1"/>
    <col min="5896" max="5896" width="12.140625" style="38" customWidth="1"/>
    <col min="5897" max="5897" width="8.7109375" style="38" customWidth="1"/>
    <col min="5898" max="5898" width="12.140625" style="38" customWidth="1"/>
    <col min="5899" max="5899" width="8.7109375" style="38" customWidth="1"/>
    <col min="5900" max="5900" width="12.140625" style="38" customWidth="1"/>
    <col min="5901" max="5901" width="8.7109375" style="38" customWidth="1"/>
    <col min="5902" max="5902" width="12.140625" style="38" customWidth="1"/>
    <col min="5903" max="5903" width="8.7109375" style="38" customWidth="1"/>
    <col min="5904" max="5904" width="11.28515625" style="38" customWidth="1"/>
    <col min="5905" max="5905" width="11.28515625" style="38" bestFit="1" customWidth="1"/>
    <col min="5906" max="5906" width="9.140625" style="38"/>
    <col min="5907" max="5907" width="10.28515625" style="38" bestFit="1" customWidth="1"/>
    <col min="5908" max="5908" width="13.140625" style="38" customWidth="1"/>
    <col min="5909" max="6136" width="9.140625" style="38"/>
    <col min="6137" max="6137" width="5.42578125" style="38" customWidth="1"/>
    <col min="6138" max="6138" width="56.140625" style="38" customWidth="1"/>
    <col min="6139" max="6139" width="8.7109375" style="38" customWidth="1"/>
    <col min="6140" max="6140" width="12.140625" style="38" customWidth="1"/>
    <col min="6141" max="6141" width="8.7109375" style="38" customWidth="1"/>
    <col min="6142" max="6142" width="12.140625" style="38" customWidth="1"/>
    <col min="6143" max="6143" width="8.7109375" style="38" customWidth="1"/>
    <col min="6144" max="6144" width="12.140625" style="38" customWidth="1"/>
    <col min="6145" max="6145" width="8.7109375" style="38" customWidth="1"/>
    <col min="6146" max="6146" width="12.140625" style="38" customWidth="1"/>
    <col min="6147" max="6147" width="8.7109375" style="38" customWidth="1"/>
    <col min="6148" max="6148" width="12.140625" style="38" customWidth="1"/>
    <col min="6149" max="6149" width="8.7109375" style="38" customWidth="1"/>
    <col min="6150" max="6150" width="12.140625" style="38" customWidth="1"/>
    <col min="6151" max="6151" width="8.7109375" style="38" customWidth="1"/>
    <col min="6152" max="6152" width="12.140625" style="38" customWidth="1"/>
    <col min="6153" max="6153" width="8.7109375" style="38" customWidth="1"/>
    <col min="6154" max="6154" width="12.140625" style="38" customWidth="1"/>
    <col min="6155" max="6155" width="8.7109375" style="38" customWidth="1"/>
    <col min="6156" max="6156" width="12.140625" style="38" customWidth="1"/>
    <col min="6157" max="6157" width="8.7109375" style="38" customWidth="1"/>
    <col min="6158" max="6158" width="12.140625" style="38" customWidth="1"/>
    <col min="6159" max="6159" width="8.7109375" style="38" customWidth="1"/>
    <col min="6160" max="6160" width="11.28515625" style="38" customWidth="1"/>
    <col min="6161" max="6161" width="11.28515625" style="38" bestFit="1" customWidth="1"/>
    <col min="6162" max="6162" width="9.140625" style="38"/>
    <col min="6163" max="6163" width="10.28515625" style="38" bestFit="1" customWidth="1"/>
    <col min="6164" max="6164" width="13.140625" style="38" customWidth="1"/>
    <col min="6165" max="6392" width="9.140625" style="38"/>
    <col min="6393" max="6393" width="5.42578125" style="38" customWidth="1"/>
    <col min="6394" max="6394" width="56.140625" style="38" customWidth="1"/>
    <col min="6395" max="6395" width="8.7109375" style="38" customWidth="1"/>
    <col min="6396" max="6396" width="12.140625" style="38" customWidth="1"/>
    <col min="6397" max="6397" width="8.7109375" style="38" customWidth="1"/>
    <col min="6398" max="6398" width="12.140625" style="38" customWidth="1"/>
    <col min="6399" max="6399" width="8.7109375" style="38" customWidth="1"/>
    <col min="6400" max="6400" width="12.140625" style="38" customWidth="1"/>
    <col min="6401" max="6401" width="8.7109375" style="38" customWidth="1"/>
    <col min="6402" max="6402" width="12.140625" style="38" customWidth="1"/>
    <col min="6403" max="6403" width="8.7109375" style="38" customWidth="1"/>
    <col min="6404" max="6404" width="12.140625" style="38" customWidth="1"/>
    <col min="6405" max="6405" width="8.7109375" style="38" customWidth="1"/>
    <col min="6406" max="6406" width="12.140625" style="38" customWidth="1"/>
    <col min="6407" max="6407" width="8.7109375" style="38" customWidth="1"/>
    <col min="6408" max="6408" width="12.140625" style="38" customWidth="1"/>
    <col min="6409" max="6409" width="8.7109375" style="38" customWidth="1"/>
    <col min="6410" max="6410" width="12.140625" style="38" customWidth="1"/>
    <col min="6411" max="6411" width="8.7109375" style="38" customWidth="1"/>
    <col min="6412" max="6412" width="12.140625" style="38" customWidth="1"/>
    <col min="6413" max="6413" width="8.7109375" style="38" customWidth="1"/>
    <col min="6414" max="6414" width="12.140625" style="38" customWidth="1"/>
    <col min="6415" max="6415" width="8.7109375" style="38" customWidth="1"/>
    <col min="6416" max="6416" width="11.28515625" style="38" customWidth="1"/>
    <col min="6417" max="6417" width="11.28515625" style="38" bestFit="1" customWidth="1"/>
    <col min="6418" max="6418" width="9.140625" style="38"/>
    <col min="6419" max="6419" width="10.28515625" style="38" bestFit="1" customWidth="1"/>
    <col min="6420" max="6420" width="13.140625" style="38" customWidth="1"/>
    <col min="6421" max="6648" width="9.140625" style="38"/>
    <col min="6649" max="6649" width="5.42578125" style="38" customWidth="1"/>
    <col min="6650" max="6650" width="56.140625" style="38" customWidth="1"/>
    <col min="6651" max="6651" width="8.7109375" style="38" customWidth="1"/>
    <col min="6652" max="6652" width="12.140625" style="38" customWidth="1"/>
    <col min="6653" max="6653" width="8.7109375" style="38" customWidth="1"/>
    <col min="6654" max="6654" width="12.140625" style="38" customWidth="1"/>
    <col min="6655" max="6655" width="8.7109375" style="38" customWidth="1"/>
    <col min="6656" max="6656" width="12.140625" style="38" customWidth="1"/>
    <col min="6657" max="6657" width="8.7109375" style="38" customWidth="1"/>
    <col min="6658" max="6658" width="12.140625" style="38" customWidth="1"/>
    <col min="6659" max="6659" width="8.7109375" style="38" customWidth="1"/>
    <col min="6660" max="6660" width="12.140625" style="38" customWidth="1"/>
    <col min="6661" max="6661" width="8.7109375" style="38" customWidth="1"/>
    <col min="6662" max="6662" width="12.140625" style="38" customWidth="1"/>
    <col min="6663" max="6663" width="8.7109375" style="38" customWidth="1"/>
    <col min="6664" max="6664" width="12.140625" style="38" customWidth="1"/>
    <col min="6665" max="6665" width="8.7109375" style="38" customWidth="1"/>
    <col min="6666" max="6666" width="12.140625" style="38" customWidth="1"/>
    <col min="6667" max="6667" width="8.7109375" style="38" customWidth="1"/>
    <col min="6668" max="6668" width="12.140625" style="38" customWidth="1"/>
    <col min="6669" max="6669" width="8.7109375" style="38" customWidth="1"/>
    <col min="6670" max="6670" width="12.140625" style="38" customWidth="1"/>
    <col min="6671" max="6671" width="8.7109375" style="38" customWidth="1"/>
    <col min="6672" max="6672" width="11.28515625" style="38" customWidth="1"/>
    <col min="6673" max="6673" width="11.28515625" style="38" bestFit="1" customWidth="1"/>
    <col min="6674" max="6674" width="9.140625" style="38"/>
    <col min="6675" max="6675" width="10.28515625" style="38" bestFit="1" customWidth="1"/>
    <col min="6676" max="6676" width="13.140625" style="38" customWidth="1"/>
    <col min="6677" max="6904" width="9.140625" style="38"/>
    <col min="6905" max="6905" width="5.42578125" style="38" customWidth="1"/>
    <col min="6906" max="6906" width="56.140625" style="38" customWidth="1"/>
    <col min="6907" max="6907" width="8.7109375" style="38" customWidth="1"/>
    <col min="6908" max="6908" width="12.140625" style="38" customWidth="1"/>
    <col min="6909" max="6909" width="8.7109375" style="38" customWidth="1"/>
    <col min="6910" max="6910" width="12.140625" style="38" customWidth="1"/>
    <col min="6911" max="6911" width="8.7109375" style="38" customWidth="1"/>
    <col min="6912" max="6912" width="12.140625" style="38" customWidth="1"/>
    <col min="6913" max="6913" width="8.7109375" style="38" customWidth="1"/>
    <col min="6914" max="6914" width="12.140625" style="38" customWidth="1"/>
    <col min="6915" max="6915" width="8.7109375" style="38" customWidth="1"/>
    <col min="6916" max="6916" width="12.140625" style="38" customWidth="1"/>
    <col min="6917" max="6917" width="8.7109375" style="38" customWidth="1"/>
    <col min="6918" max="6918" width="12.140625" style="38" customWidth="1"/>
    <col min="6919" max="6919" width="8.7109375" style="38" customWidth="1"/>
    <col min="6920" max="6920" width="12.140625" style="38" customWidth="1"/>
    <col min="6921" max="6921" width="8.7109375" style="38" customWidth="1"/>
    <col min="6922" max="6922" width="12.140625" style="38" customWidth="1"/>
    <col min="6923" max="6923" width="8.7109375" style="38" customWidth="1"/>
    <col min="6924" max="6924" width="12.140625" style="38" customWidth="1"/>
    <col min="6925" max="6925" width="8.7109375" style="38" customWidth="1"/>
    <col min="6926" max="6926" width="12.140625" style="38" customWidth="1"/>
    <col min="6927" max="6927" width="8.7109375" style="38" customWidth="1"/>
    <col min="6928" max="6928" width="11.28515625" style="38" customWidth="1"/>
    <col min="6929" max="6929" width="11.28515625" style="38" bestFit="1" customWidth="1"/>
    <col min="6930" max="6930" width="9.140625" style="38"/>
    <col min="6931" max="6931" width="10.28515625" style="38" bestFit="1" customWidth="1"/>
    <col min="6932" max="6932" width="13.140625" style="38" customWidth="1"/>
    <col min="6933" max="7160" width="9.140625" style="38"/>
    <col min="7161" max="7161" width="5.42578125" style="38" customWidth="1"/>
    <col min="7162" max="7162" width="56.140625" style="38" customWidth="1"/>
    <col min="7163" max="7163" width="8.7109375" style="38" customWidth="1"/>
    <col min="7164" max="7164" width="12.140625" style="38" customWidth="1"/>
    <col min="7165" max="7165" width="8.7109375" style="38" customWidth="1"/>
    <col min="7166" max="7166" width="12.140625" style="38" customWidth="1"/>
    <col min="7167" max="7167" width="8.7109375" style="38" customWidth="1"/>
    <col min="7168" max="7168" width="12.140625" style="38" customWidth="1"/>
    <col min="7169" max="7169" width="8.7109375" style="38" customWidth="1"/>
    <col min="7170" max="7170" width="12.140625" style="38" customWidth="1"/>
    <col min="7171" max="7171" width="8.7109375" style="38" customWidth="1"/>
    <col min="7172" max="7172" width="12.140625" style="38" customWidth="1"/>
    <col min="7173" max="7173" width="8.7109375" style="38" customWidth="1"/>
    <col min="7174" max="7174" width="12.140625" style="38" customWidth="1"/>
    <col min="7175" max="7175" width="8.7109375" style="38" customWidth="1"/>
    <col min="7176" max="7176" width="12.140625" style="38" customWidth="1"/>
    <col min="7177" max="7177" width="8.7109375" style="38" customWidth="1"/>
    <col min="7178" max="7178" width="12.140625" style="38" customWidth="1"/>
    <col min="7179" max="7179" width="8.7109375" style="38" customWidth="1"/>
    <col min="7180" max="7180" width="12.140625" style="38" customWidth="1"/>
    <col min="7181" max="7181" width="8.7109375" style="38" customWidth="1"/>
    <col min="7182" max="7182" width="12.140625" style="38" customWidth="1"/>
    <col min="7183" max="7183" width="8.7109375" style="38" customWidth="1"/>
    <col min="7184" max="7184" width="11.28515625" style="38" customWidth="1"/>
    <col min="7185" max="7185" width="11.28515625" style="38" bestFit="1" customWidth="1"/>
    <col min="7186" max="7186" width="9.140625" style="38"/>
    <col min="7187" max="7187" width="10.28515625" style="38" bestFit="1" customWidth="1"/>
    <col min="7188" max="7188" width="13.140625" style="38" customWidth="1"/>
    <col min="7189" max="7416" width="9.140625" style="38"/>
    <col min="7417" max="7417" width="5.42578125" style="38" customWidth="1"/>
    <col min="7418" max="7418" width="56.140625" style="38" customWidth="1"/>
    <col min="7419" max="7419" width="8.7109375" style="38" customWidth="1"/>
    <col min="7420" max="7420" width="12.140625" style="38" customWidth="1"/>
    <col min="7421" max="7421" width="8.7109375" style="38" customWidth="1"/>
    <col min="7422" max="7422" width="12.140625" style="38" customWidth="1"/>
    <col min="7423" max="7423" width="8.7109375" style="38" customWidth="1"/>
    <col min="7424" max="7424" width="12.140625" style="38" customWidth="1"/>
    <col min="7425" max="7425" width="8.7109375" style="38" customWidth="1"/>
    <col min="7426" max="7426" width="12.140625" style="38" customWidth="1"/>
    <col min="7427" max="7427" width="8.7109375" style="38" customWidth="1"/>
    <col min="7428" max="7428" width="12.140625" style="38" customWidth="1"/>
    <col min="7429" max="7429" width="8.7109375" style="38" customWidth="1"/>
    <col min="7430" max="7430" width="12.140625" style="38" customWidth="1"/>
    <col min="7431" max="7431" width="8.7109375" style="38" customWidth="1"/>
    <col min="7432" max="7432" width="12.140625" style="38" customWidth="1"/>
    <col min="7433" max="7433" width="8.7109375" style="38" customWidth="1"/>
    <col min="7434" max="7434" width="12.140625" style="38" customWidth="1"/>
    <col min="7435" max="7435" width="8.7109375" style="38" customWidth="1"/>
    <col min="7436" max="7436" width="12.140625" style="38" customWidth="1"/>
    <col min="7437" max="7437" width="8.7109375" style="38" customWidth="1"/>
    <col min="7438" max="7438" width="12.140625" style="38" customWidth="1"/>
    <col min="7439" max="7439" width="8.7109375" style="38" customWidth="1"/>
    <col min="7440" max="7440" width="11.28515625" style="38" customWidth="1"/>
    <col min="7441" max="7441" width="11.28515625" style="38" bestFit="1" customWidth="1"/>
    <col min="7442" max="7442" width="9.140625" style="38"/>
    <col min="7443" max="7443" width="10.28515625" style="38" bestFit="1" customWidth="1"/>
    <col min="7444" max="7444" width="13.140625" style="38" customWidth="1"/>
    <col min="7445" max="7672" width="9.140625" style="38"/>
    <col min="7673" max="7673" width="5.42578125" style="38" customWidth="1"/>
    <col min="7674" max="7674" width="56.140625" style="38" customWidth="1"/>
    <col min="7675" max="7675" width="8.7109375" style="38" customWidth="1"/>
    <col min="7676" max="7676" width="12.140625" style="38" customWidth="1"/>
    <col min="7677" max="7677" width="8.7109375" style="38" customWidth="1"/>
    <col min="7678" max="7678" width="12.140625" style="38" customWidth="1"/>
    <col min="7679" max="7679" width="8.7109375" style="38" customWidth="1"/>
    <col min="7680" max="7680" width="12.140625" style="38" customWidth="1"/>
    <col min="7681" max="7681" width="8.7109375" style="38" customWidth="1"/>
    <col min="7682" max="7682" width="12.140625" style="38" customWidth="1"/>
    <col min="7683" max="7683" width="8.7109375" style="38" customWidth="1"/>
    <col min="7684" max="7684" width="12.140625" style="38" customWidth="1"/>
    <col min="7685" max="7685" width="8.7109375" style="38" customWidth="1"/>
    <col min="7686" max="7686" width="12.140625" style="38" customWidth="1"/>
    <col min="7687" max="7687" width="8.7109375" style="38" customWidth="1"/>
    <col min="7688" max="7688" width="12.140625" style="38" customWidth="1"/>
    <col min="7689" max="7689" width="8.7109375" style="38" customWidth="1"/>
    <col min="7690" max="7690" width="12.140625" style="38" customWidth="1"/>
    <col min="7691" max="7691" width="8.7109375" style="38" customWidth="1"/>
    <col min="7692" max="7692" width="12.140625" style="38" customWidth="1"/>
    <col min="7693" max="7693" width="8.7109375" style="38" customWidth="1"/>
    <col min="7694" max="7694" width="12.140625" style="38" customWidth="1"/>
    <col min="7695" max="7695" width="8.7109375" style="38" customWidth="1"/>
    <col min="7696" max="7696" width="11.28515625" style="38" customWidth="1"/>
    <col min="7697" max="7697" width="11.28515625" style="38" bestFit="1" customWidth="1"/>
    <col min="7698" max="7698" width="9.140625" style="38"/>
    <col min="7699" max="7699" width="10.28515625" style="38" bestFit="1" customWidth="1"/>
    <col min="7700" max="7700" width="13.140625" style="38" customWidth="1"/>
    <col min="7701" max="7928" width="9.140625" style="38"/>
    <col min="7929" max="7929" width="5.42578125" style="38" customWidth="1"/>
    <col min="7930" max="7930" width="56.140625" style="38" customWidth="1"/>
    <col min="7931" max="7931" width="8.7109375" style="38" customWidth="1"/>
    <col min="7932" max="7932" width="12.140625" style="38" customWidth="1"/>
    <col min="7933" max="7933" width="8.7109375" style="38" customWidth="1"/>
    <col min="7934" max="7934" width="12.140625" style="38" customWidth="1"/>
    <col min="7935" max="7935" width="8.7109375" style="38" customWidth="1"/>
    <col min="7936" max="7936" width="12.140625" style="38" customWidth="1"/>
    <col min="7937" max="7937" width="8.7109375" style="38" customWidth="1"/>
    <col min="7938" max="7938" width="12.140625" style="38" customWidth="1"/>
    <col min="7939" max="7939" width="8.7109375" style="38" customWidth="1"/>
    <col min="7940" max="7940" width="12.140625" style="38" customWidth="1"/>
    <col min="7941" max="7941" width="8.7109375" style="38" customWidth="1"/>
    <col min="7942" max="7942" width="12.140625" style="38" customWidth="1"/>
    <col min="7943" max="7943" width="8.7109375" style="38" customWidth="1"/>
    <col min="7944" max="7944" width="12.140625" style="38" customWidth="1"/>
    <col min="7945" max="7945" width="8.7109375" style="38" customWidth="1"/>
    <col min="7946" max="7946" width="12.140625" style="38" customWidth="1"/>
    <col min="7947" max="7947" width="8.7109375" style="38" customWidth="1"/>
    <col min="7948" max="7948" width="12.140625" style="38" customWidth="1"/>
    <col min="7949" max="7949" width="8.7109375" style="38" customWidth="1"/>
    <col min="7950" max="7950" width="12.140625" style="38" customWidth="1"/>
    <col min="7951" max="7951" width="8.7109375" style="38" customWidth="1"/>
    <col min="7952" max="7952" width="11.28515625" style="38" customWidth="1"/>
    <col min="7953" max="7953" width="11.28515625" style="38" bestFit="1" customWidth="1"/>
    <col min="7954" max="7954" width="9.140625" style="38"/>
    <col min="7955" max="7955" width="10.28515625" style="38" bestFit="1" customWidth="1"/>
    <col min="7956" max="7956" width="13.140625" style="38" customWidth="1"/>
    <col min="7957" max="8184" width="9.140625" style="38"/>
    <col min="8185" max="8185" width="5.42578125" style="38" customWidth="1"/>
    <col min="8186" max="8186" width="56.140625" style="38" customWidth="1"/>
    <col min="8187" max="8187" width="8.7109375" style="38" customWidth="1"/>
    <col min="8188" max="8188" width="12.140625" style="38" customWidth="1"/>
    <col min="8189" max="8189" width="8.7109375" style="38" customWidth="1"/>
    <col min="8190" max="8190" width="12.140625" style="38" customWidth="1"/>
    <col min="8191" max="8191" width="8.7109375" style="38" customWidth="1"/>
    <col min="8192" max="8192" width="12.140625" style="38" customWidth="1"/>
    <col min="8193" max="8193" width="8.7109375" style="38" customWidth="1"/>
    <col min="8194" max="8194" width="12.140625" style="38" customWidth="1"/>
    <col min="8195" max="8195" width="8.7109375" style="38" customWidth="1"/>
    <col min="8196" max="8196" width="12.140625" style="38" customWidth="1"/>
    <col min="8197" max="8197" width="8.7109375" style="38" customWidth="1"/>
    <col min="8198" max="8198" width="12.140625" style="38" customWidth="1"/>
    <col min="8199" max="8199" width="8.7109375" style="38" customWidth="1"/>
    <col min="8200" max="8200" width="12.140625" style="38" customWidth="1"/>
    <col min="8201" max="8201" width="8.7109375" style="38" customWidth="1"/>
    <col min="8202" max="8202" width="12.140625" style="38" customWidth="1"/>
    <col min="8203" max="8203" width="8.7109375" style="38" customWidth="1"/>
    <col min="8204" max="8204" width="12.140625" style="38" customWidth="1"/>
    <col min="8205" max="8205" width="8.7109375" style="38" customWidth="1"/>
    <col min="8206" max="8206" width="12.140625" style="38" customWidth="1"/>
    <col min="8207" max="8207" width="8.7109375" style="38" customWidth="1"/>
    <col min="8208" max="8208" width="11.28515625" style="38" customWidth="1"/>
    <col min="8209" max="8209" width="11.28515625" style="38" bestFit="1" customWidth="1"/>
    <col min="8210" max="8210" width="9.140625" style="38"/>
    <col min="8211" max="8211" width="10.28515625" style="38" bestFit="1" customWidth="1"/>
    <col min="8212" max="8212" width="13.140625" style="38" customWidth="1"/>
    <col min="8213" max="8440" width="9.140625" style="38"/>
    <col min="8441" max="8441" width="5.42578125" style="38" customWidth="1"/>
    <col min="8442" max="8442" width="56.140625" style="38" customWidth="1"/>
    <col min="8443" max="8443" width="8.7109375" style="38" customWidth="1"/>
    <col min="8444" max="8444" width="12.140625" style="38" customWidth="1"/>
    <col min="8445" max="8445" width="8.7109375" style="38" customWidth="1"/>
    <col min="8446" max="8446" width="12.140625" style="38" customWidth="1"/>
    <col min="8447" max="8447" width="8.7109375" style="38" customWidth="1"/>
    <col min="8448" max="8448" width="12.140625" style="38" customWidth="1"/>
    <col min="8449" max="8449" width="8.7109375" style="38" customWidth="1"/>
    <col min="8450" max="8450" width="12.140625" style="38" customWidth="1"/>
    <col min="8451" max="8451" width="8.7109375" style="38" customWidth="1"/>
    <col min="8452" max="8452" width="12.140625" style="38" customWidth="1"/>
    <col min="8453" max="8453" width="8.7109375" style="38" customWidth="1"/>
    <col min="8454" max="8454" width="12.140625" style="38" customWidth="1"/>
    <col min="8455" max="8455" width="8.7109375" style="38" customWidth="1"/>
    <col min="8456" max="8456" width="12.140625" style="38" customWidth="1"/>
    <col min="8457" max="8457" width="8.7109375" style="38" customWidth="1"/>
    <col min="8458" max="8458" width="12.140625" style="38" customWidth="1"/>
    <col min="8459" max="8459" width="8.7109375" style="38" customWidth="1"/>
    <col min="8460" max="8460" width="12.140625" style="38" customWidth="1"/>
    <col min="8461" max="8461" width="8.7109375" style="38" customWidth="1"/>
    <col min="8462" max="8462" width="12.140625" style="38" customWidth="1"/>
    <col min="8463" max="8463" width="8.7109375" style="38" customWidth="1"/>
    <col min="8464" max="8464" width="11.28515625" style="38" customWidth="1"/>
    <col min="8465" max="8465" width="11.28515625" style="38" bestFit="1" customWidth="1"/>
    <col min="8466" max="8466" width="9.140625" style="38"/>
    <col min="8467" max="8467" width="10.28515625" style="38" bestFit="1" customWidth="1"/>
    <col min="8468" max="8468" width="13.140625" style="38" customWidth="1"/>
    <col min="8469" max="8696" width="9.140625" style="38"/>
    <col min="8697" max="8697" width="5.42578125" style="38" customWidth="1"/>
    <col min="8698" max="8698" width="56.140625" style="38" customWidth="1"/>
    <col min="8699" max="8699" width="8.7109375" style="38" customWidth="1"/>
    <col min="8700" max="8700" width="12.140625" style="38" customWidth="1"/>
    <col min="8701" max="8701" width="8.7109375" style="38" customWidth="1"/>
    <col min="8702" max="8702" width="12.140625" style="38" customWidth="1"/>
    <col min="8703" max="8703" width="8.7109375" style="38" customWidth="1"/>
    <col min="8704" max="8704" width="12.140625" style="38" customWidth="1"/>
    <col min="8705" max="8705" width="8.7109375" style="38" customWidth="1"/>
    <col min="8706" max="8706" width="12.140625" style="38" customWidth="1"/>
    <col min="8707" max="8707" width="8.7109375" style="38" customWidth="1"/>
    <col min="8708" max="8708" width="12.140625" style="38" customWidth="1"/>
    <col min="8709" max="8709" width="8.7109375" style="38" customWidth="1"/>
    <col min="8710" max="8710" width="12.140625" style="38" customWidth="1"/>
    <col min="8711" max="8711" width="8.7109375" style="38" customWidth="1"/>
    <col min="8712" max="8712" width="12.140625" style="38" customWidth="1"/>
    <col min="8713" max="8713" width="8.7109375" style="38" customWidth="1"/>
    <col min="8714" max="8714" width="12.140625" style="38" customWidth="1"/>
    <col min="8715" max="8715" width="8.7109375" style="38" customWidth="1"/>
    <col min="8716" max="8716" width="12.140625" style="38" customWidth="1"/>
    <col min="8717" max="8717" width="8.7109375" style="38" customWidth="1"/>
    <col min="8718" max="8718" width="12.140625" style="38" customWidth="1"/>
    <col min="8719" max="8719" width="8.7109375" style="38" customWidth="1"/>
    <col min="8720" max="8720" width="11.28515625" style="38" customWidth="1"/>
    <col min="8721" max="8721" width="11.28515625" style="38" bestFit="1" customWidth="1"/>
    <col min="8722" max="8722" width="9.140625" style="38"/>
    <col min="8723" max="8723" width="10.28515625" style="38" bestFit="1" customWidth="1"/>
    <col min="8724" max="8724" width="13.140625" style="38" customWidth="1"/>
    <col min="8725" max="8952" width="9.140625" style="38"/>
    <col min="8953" max="8953" width="5.42578125" style="38" customWidth="1"/>
    <col min="8954" max="8954" width="56.140625" style="38" customWidth="1"/>
    <col min="8955" max="8955" width="8.7109375" style="38" customWidth="1"/>
    <col min="8956" max="8956" width="12.140625" style="38" customWidth="1"/>
    <col min="8957" max="8957" width="8.7109375" style="38" customWidth="1"/>
    <col min="8958" max="8958" width="12.140625" style="38" customWidth="1"/>
    <col min="8959" max="8959" width="8.7109375" style="38" customWidth="1"/>
    <col min="8960" max="8960" width="12.140625" style="38" customWidth="1"/>
    <col min="8961" max="8961" width="8.7109375" style="38" customWidth="1"/>
    <col min="8962" max="8962" width="12.140625" style="38" customWidth="1"/>
    <col min="8963" max="8963" width="8.7109375" style="38" customWidth="1"/>
    <col min="8964" max="8964" width="12.140625" style="38" customWidth="1"/>
    <col min="8965" max="8965" width="8.7109375" style="38" customWidth="1"/>
    <col min="8966" max="8966" width="12.140625" style="38" customWidth="1"/>
    <col min="8967" max="8967" width="8.7109375" style="38" customWidth="1"/>
    <col min="8968" max="8968" width="12.140625" style="38" customWidth="1"/>
    <col min="8969" max="8969" width="8.7109375" style="38" customWidth="1"/>
    <col min="8970" max="8970" width="12.140625" style="38" customWidth="1"/>
    <col min="8971" max="8971" width="8.7109375" style="38" customWidth="1"/>
    <col min="8972" max="8972" width="12.140625" style="38" customWidth="1"/>
    <col min="8973" max="8973" width="8.7109375" style="38" customWidth="1"/>
    <col min="8974" max="8974" width="12.140625" style="38" customWidth="1"/>
    <col min="8975" max="8975" width="8.7109375" style="38" customWidth="1"/>
    <col min="8976" max="8976" width="11.28515625" style="38" customWidth="1"/>
    <col min="8977" max="8977" width="11.28515625" style="38" bestFit="1" customWidth="1"/>
    <col min="8978" max="8978" width="9.140625" style="38"/>
    <col min="8979" max="8979" width="10.28515625" style="38" bestFit="1" customWidth="1"/>
    <col min="8980" max="8980" width="13.140625" style="38" customWidth="1"/>
    <col min="8981" max="9208" width="9.140625" style="38"/>
    <col min="9209" max="9209" width="5.42578125" style="38" customWidth="1"/>
    <col min="9210" max="9210" width="56.140625" style="38" customWidth="1"/>
    <col min="9211" max="9211" width="8.7109375" style="38" customWidth="1"/>
    <col min="9212" max="9212" width="12.140625" style="38" customWidth="1"/>
    <col min="9213" max="9213" width="8.7109375" style="38" customWidth="1"/>
    <col min="9214" max="9214" width="12.140625" style="38" customWidth="1"/>
    <col min="9215" max="9215" width="8.7109375" style="38" customWidth="1"/>
    <col min="9216" max="9216" width="12.140625" style="38" customWidth="1"/>
    <col min="9217" max="9217" width="8.7109375" style="38" customWidth="1"/>
    <col min="9218" max="9218" width="12.140625" style="38" customWidth="1"/>
    <col min="9219" max="9219" width="8.7109375" style="38" customWidth="1"/>
    <col min="9220" max="9220" width="12.140625" style="38" customWidth="1"/>
    <col min="9221" max="9221" width="8.7109375" style="38" customWidth="1"/>
    <col min="9222" max="9222" width="12.140625" style="38" customWidth="1"/>
    <col min="9223" max="9223" width="8.7109375" style="38" customWidth="1"/>
    <col min="9224" max="9224" width="12.140625" style="38" customWidth="1"/>
    <col min="9225" max="9225" width="8.7109375" style="38" customWidth="1"/>
    <col min="9226" max="9226" width="12.140625" style="38" customWidth="1"/>
    <col min="9227" max="9227" width="8.7109375" style="38" customWidth="1"/>
    <col min="9228" max="9228" width="12.140625" style="38" customWidth="1"/>
    <col min="9229" max="9229" width="8.7109375" style="38" customWidth="1"/>
    <col min="9230" max="9230" width="12.140625" style="38" customWidth="1"/>
    <col min="9231" max="9231" width="8.7109375" style="38" customWidth="1"/>
    <col min="9232" max="9232" width="11.28515625" style="38" customWidth="1"/>
    <col min="9233" max="9233" width="11.28515625" style="38" bestFit="1" customWidth="1"/>
    <col min="9234" max="9234" width="9.140625" style="38"/>
    <col min="9235" max="9235" width="10.28515625" style="38" bestFit="1" customWidth="1"/>
    <col min="9236" max="9236" width="13.140625" style="38" customWidth="1"/>
    <col min="9237" max="9464" width="9.140625" style="38"/>
    <col min="9465" max="9465" width="5.42578125" style="38" customWidth="1"/>
    <col min="9466" max="9466" width="56.140625" style="38" customWidth="1"/>
    <col min="9467" max="9467" width="8.7109375" style="38" customWidth="1"/>
    <col min="9468" max="9468" width="12.140625" style="38" customWidth="1"/>
    <col min="9469" max="9469" width="8.7109375" style="38" customWidth="1"/>
    <col min="9470" max="9470" width="12.140625" style="38" customWidth="1"/>
    <col min="9471" max="9471" width="8.7109375" style="38" customWidth="1"/>
    <col min="9472" max="9472" width="12.140625" style="38" customWidth="1"/>
    <col min="9473" max="9473" width="8.7109375" style="38" customWidth="1"/>
    <col min="9474" max="9474" width="12.140625" style="38" customWidth="1"/>
    <col min="9475" max="9475" width="8.7109375" style="38" customWidth="1"/>
    <col min="9476" max="9476" width="12.140625" style="38" customWidth="1"/>
    <col min="9477" max="9477" width="8.7109375" style="38" customWidth="1"/>
    <col min="9478" max="9478" width="12.140625" style="38" customWidth="1"/>
    <col min="9479" max="9479" width="8.7109375" style="38" customWidth="1"/>
    <col min="9480" max="9480" width="12.140625" style="38" customWidth="1"/>
    <col min="9481" max="9481" width="8.7109375" style="38" customWidth="1"/>
    <col min="9482" max="9482" width="12.140625" style="38" customWidth="1"/>
    <col min="9483" max="9483" width="8.7109375" style="38" customWidth="1"/>
    <col min="9484" max="9484" width="12.140625" style="38" customWidth="1"/>
    <col min="9485" max="9485" width="8.7109375" style="38" customWidth="1"/>
    <col min="9486" max="9486" width="12.140625" style="38" customWidth="1"/>
    <col min="9487" max="9487" width="8.7109375" style="38" customWidth="1"/>
    <col min="9488" max="9488" width="11.28515625" style="38" customWidth="1"/>
    <col min="9489" max="9489" width="11.28515625" style="38" bestFit="1" customWidth="1"/>
    <col min="9490" max="9490" width="9.140625" style="38"/>
    <col min="9491" max="9491" width="10.28515625" style="38" bestFit="1" customWidth="1"/>
    <col min="9492" max="9492" width="13.140625" style="38" customWidth="1"/>
    <col min="9493" max="9720" width="9.140625" style="38"/>
    <col min="9721" max="9721" width="5.42578125" style="38" customWidth="1"/>
    <col min="9722" max="9722" width="56.140625" style="38" customWidth="1"/>
    <col min="9723" max="9723" width="8.7109375" style="38" customWidth="1"/>
    <col min="9724" max="9724" width="12.140625" style="38" customWidth="1"/>
    <col min="9725" max="9725" width="8.7109375" style="38" customWidth="1"/>
    <col min="9726" max="9726" width="12.140625" style="38" customWidth="1"/>
    <col min="9727" max="9727" width="8.7109375" style="38" customWidth="1"/>
    <col min="9728" max="9728" width="12.140625" style="38" customWidth="1"/>
    <col min="9729" max="9729" width="8.7109375" style="38" customWidth="1"/>
    <col min="9730" max="9730" width="12.140625" style="38" customWidth="1"/>
    <col min="9731" max="9731" width="8.7109375" style="38" customWidth="1"/>
    <col min="9732" max="9732" width="12.140625" style="38" customWidth="1"/>
    <col min="9733" max="9733" width="8.7109375" style="38" customWidth="1"/>
    <col min="9734" max="9734" width="12.140625" style="38" customWidth="1"/>
    <col min="9735" max="9735" width="8.7109375" style="38" customWidth="1"/>
    <col min="9736" max="9736" width="12.140625" style="38" customWidth="1"/>
    <col min="9737" max="9737" width="8.7109375" style="38" customWidth="1"/>
    <col min="9738" max="9738" width="12.140625" style="38" customWidth="1"/>
    <col min="9739" max="9739" width="8.7109375" style="38" customWidth="1"/>
    <col min="9740" max="9740" width="12.140625" style="38" customWidth="1"/>
    <col min="9741" max="9741" width="8.7109375" style="38" customWidth="1"/>
    <col min="9742" max="9742" width="12.140625" style="38" customWidth="1"/>
    <col min="9743" max="9743" width="8.7109375" style="38" customWidth="1"/>
    <col min="9744" max="9744" width="11.28515625" style="38" customWidth="1"/>
    <col min="9745" max="9745" width="11.28515625" style="38" bestFit="1" customWidth="1"/>
    <col min="9746" max="9746" width="9.140625" style="38"/>
    <col min="9747" max="9747" width="10.28515625" style="38" bestFit="1" customWidth="1"/>
    <col min="9748" max="9748" width="13.140625" style="38" customWidth="1"/>
    <col min="9749" max="9976" width="9.140625" style="38"/>
    <col min="9977" max="9977" width="5.42578125" style="38" customWidth="1"/>
    <col min="9978" max="9978" width="56.140625" style="38" customWidth="1"/>
    <col min="9979" max="9979" width="8.7109375" style="38" customWidth="1"/>
    <col min="9980" max="9980" width="12.140625" style="38" customWidth="1"/>
    <col min="9981" max="9981" width="8.7109375" style="38" customWidth="1"/>
    <col min="9982" max="9982" width="12.140625" style="38" customWidth="1"/>
    <col min="9983" max="9983" width="8.7109375" style="38" customWidth="1"/>
    <col min="9984" max="9984" width="12.140625" style="38" customWidth="1"/>
    <col min="9985" max="9985" width="8.7109375" style="38" customWidth="1"/>
    <col min="9986" max="9986" width="12.140625" style="38" customWidth="1"/>
    <col min="9987" max="9987" width="8.7109375" style="38" customWidth="1"/>
    <col min="9988" max="9988" width="12.140625" style="38" customWidth="1"/>
    <col min="9989" max="9989" width="8.7109375" style="38" customWidth="1"/>
    <col min="9990" max="9990" width="12.140625" style="38" customWidth="1"/>
    <col min="9991" max="9991" width="8.7109375" style="38" customWidth="1"/>
    <col min="9992" max="9992" width="12.140625" style="38" customWidth="1"/>
    <col min="9993" max="9993" width="8.7109375" style="38" customWidth="1"/>
    <col min="9994" max="9994" width="12.140625" style="38" customWidth="1"/>
    <col min="9995" max="9995" width="8.7109375" style="38" customWidth="1"/>
    <col min="9996" max="9996" width="12.140625" style="38" customWidth="1"/>
    <col min="9997" max="9997" width="8.7109375" style="38" customWidth="1"/>
    <col min="9998" max="9998" width="12.140625" style="38" customWidth="1"/>
    <col min="9999" max="9999" width="8.7109375" style="38" customWidth="1"/>
    <col min="10000" max="10000" width="11.28515625" style="38" customWidth="1"/>
    <col min="10001" max="10001" width="11.28515625" style="38" bestFit="1" customWidth="1"/>
    <col min="10002" max="10002" width="9.140625" style="38"/>
    <col min="10003" max="10003" width="10.28515625" style="38" bestFit="1" customWidth="1"/>
    <col min="10004" max="10004" width="13.140625" style="38" customWidth="1"/>
    <col min="10005" max="10232" width="9.140625" style="38"/>
    <col min="10233" max="10233" width="5.42578125" style="38" customWidth="1"/>
    <col min="10234" max="10234" width="56.140625" style="38" customWidth="1"/>
    <col min="10235" max="10235" width="8.7109375" style="38" customWidth="1"/>
    <col min="10236" max="10236" width="12.140625" style="38" customWidth="1"/>
    <col min="10237" max="10237" width="8.7109375" style="38" customWidth="1"/>
    <col min="10238" max="10238" width="12.140625" style="38" customWidth="1"/>
    <col min="10239" max="10239" width="8.7109375" style="38" customWidth="1"/>
    <col min="10240" max="10240" width="12.140625" style="38" customWidth="1"/>
    <col min="10241" max="10241" width="8.7109375" style="38" customWidth="1"/>
    <col min="10242" max="10242" width="12.140625" style="38" customWidth="1"/>
    <col min="10243" max="10243" width="8.7109375" style="38" customWidth="1"/>
    <col min="10244" max="10244" width="12.140625" style="38" customWidth="1"/>
    <col min="10245" max="10245" width="8.7109375" style="38" customWidth="1"/>
    <col min="10246" max="10246" width="12.140625" style="38" customWidth="1"/>
    <col min="10247" max="10247" width="8.7109375" style="38" customWidth="1"/>
    <col min="10248" max="10248" width="12.140625" style="38" customWidth="1"/>
    <col min="10249" max="10249" width="8.7109375" style="38" customWidth="1"/>
    <col min="10250" max="10250" width="12.140625" style="38" customWidth="1"/>
    <col min="10251" max="10251" width="8.7109375" style="38" customWidth="1"/>
    <col min="10252" max="10252" width="12.140625" style="38" customWidth="1"/>
    <col min="10253" max="10253" width="8.7109375" style="38" customWidth="1"/>
    <col min="10254" max="10254" width="12.140625" style="38" customWidth="1"/>
    <col min="10255" max="10255" width="8.7109375" style="38" customWidth="1"/>
    <col min="10256" max="10256" width="11.28515625" style="38" customWidth="1"/>
    <col min="10257" max="10257" width="11.28515625" style="38" bestFit="1" customWidth="1"/>
    <col min="10258" max="10258" width="9.140625" style="38"/>
    <col min="10259" max="10259" width="10.28515625" style="38" bestFit="1" customWidth="1"/>
    <col min="10260" max="10260" width="13.140625" style="38" customWidth="1"/>
    <col min="10261" max="10488" width="9.140625" style="38"/>
    <col min="10489" max="10489" width="5.42578125" style="38" customWidth="1"/>
    <col min="10490" max="10490" width="56.140625" style="38" customWidth="1"/>
    <col min="10491" max="10491" width="8.7109375" style="38" customWidth="1"/>
    <col min="10492" max="10492" width="12.140625" style="38" customWidth="1"/>
    <col min="10493" max="10493" width="8.7109375" style="38" customWidth="1"/>
    <col min="10494" max="10494" width="12.140625" style="38" customWidth="1"/>
    <col min="10495" max="10495" width="8.7109375" style="38" customWidth="1"/>
    <col min="10496" max="10496" width="12.140625" style="38" customWidth="1"/>
    <col min="10497" max="10497" width="8.7109375" style="38" customWidth="1"/>
    <col min="10498" max="10498" width="12.140625" style="38" customWidth="1"/>
    <col min="10499" max="10499" width="8.7109375" style="38" customWidth="1"/>
    <col min="10500" max="10500" width="12.140625" style="38" customWidth="1"/>
    <col min="10501" max="10501" width="8.7109375" style="38" customWidth="1"/>
    <col min="10502" max="10502" width="12.140625" style="38" customWidth="1"/>
    <col min="10503" max="10503" width="8.7109375" style="38" customWidth="1"/>
    <col min="10504" max="10504" width="12.140625" style="38" customWidth="1"/>
    <col min="10505" max="10505" width="8.7109375" style="38" customWidth="1"/>
    <col min="10506" max="10506" width="12.140625" style="38" customWidth="1"/>
    <col min="10507" max="10507" width="8.7109375" style="38" customWidth="1"/>
    <col min="10508" max="10508" width="12.140625" style="38" customWidth="1"/>
    <col min="10509" max="10509" width="8.7109375" style="38" customWidth="1"/>
    <col min="10510" max="10510" width="12.140625" style="38" customWidth="1"/>
    <col min="10511" max="10511" width="8.7109375" style="38" customWidth="1"/>
    <col min="10512" max="10512" width="11.28515625" style="38" customWidth="1"/>
    <col min="10513" max="10513" width="11.28515625" style="38" bestFit="1" customWidth="1"/>
    <col min="10514" max="10514" width="9.140625" style="38"/>
    <col min="10515" max="10515" width="10.28515625" style="38" bestFit="1" customWidth="1"/>
    <col min="10516" max="10516" width="13.140625" style="38" customWidth="1"/>
    <col min="10517" max="10744" width="9.140625" style="38"/>
    <col min="10745" max="10745" width="5.42578125" style="38" customWidth="1"/>
    <col min="10746" max="10746" width="56.140625" style="38" customWidth="1"/>
    <col min="10747" max="10747" width="8.7109375" style="38" customWidth="1"/>
    <col min="10748" max="10748" width="12.140625" style="38" customWidth="1"/>
    <col min="10749" max="10749" width="8.7109375" style="38" customWidth="1"/>
    <col min="10750" max="10750" width="12.140625" style="38" customWidth="1"/>
    <col min="10751" max="10751" width="8.7109375" style="38" customWidth="1"/>
    <col min="10752" max="10752" width="12.140625" style="38" customWidth="1"/>
    <col min="10753" max="10753" width="8.7109375" style="38" customWidth="1"/>
    <col min="10754" max="10754" width="12.140625" style="38" customWidth="1"/>
    <col min="10755" max="10755" width="8.7109375" style="38" customWidth="1"/>
    <col min="10756" max="10756" width="12.140625" style="38" customWidth="1"/>
    <col min="10757" max="10757" width="8.7109375" style="38" customWidth="1"/>
    <col min="10758" max="10758" width="12.140625" style="38" customWidth="1"/>
    <col min="10759" max="10759" width="8.7109375" style="38" customWidth="1"/>
    <col min="10760" max="10760" width="12.140625" style="38" customWidth="1"/>
    <col min="10761" max="10761" width="8.7109375" style="38" customWidth="1"/>
    <col min="10762" max="10762" width="12.140625" style="38" customWidth="1"/>
    <col min="10763" max="10763" width="8.7109375" style="38" customWidth="1"/>
    <col min="10764" max="10764" width="12.140625" style="38" customWidth="1"/>
    <col min="10765" max="10765" width="8.7109375" style="38" customWidth="1"/>
    <col min="10766" max="10766" width="12.140625" style="38" customWidth="1"/>
    <col min="10767" max="10767" width="8.7109375" style="38" customWidth="1"/>
    <col min="10768" max="10768" width="11.28515625" style="38" customWidth="1"/>
    <col min="10769" max="10769" width="11.28515625" style="38" bestFit="1" customWidth="1"/>
    <col min="10770" max="10770" width="9.140625" style="38"/>
    <col min="10771" max="10771" width="10.28515625" style="38" bestFit="1" customWidth="1"/>
    <col min="10772" max="10772" width="13.140625" style="38" customWidth="1"/>
    <col min="10773" max="11000" width="9.140625" style="38"/>
    <col min="11001" max="11001" width="5.42578125" style="38" customWidth="1"/>
    <col min="11002" max="11002" width="56.140625" style="38" customWidth="1"/>
    <col min="11003" max="11003" width="8.7109375" style="38" customWidth="1"/>
    <col min="11004" max="11004" width="12.140625" style="38" customWidth="1"/>
    <col min="11005" max="11005" width="8.7109375" style="38" customWidth="1"/>
    <col min="11006" max="11006" width="12.140625" style="38" customWidth="1"/>
    <col min="11007" max="11007" width="8.7109375" style="38" customWidth="1"/>
    <col min="11008" max="11008" width="12.140625" style="38" customWidth="1"/>
    <col min="11009" max="11009" width="8.7109375" style="38" customWidth="1"/>
    <col min="11010" max="11010" width="12.140625" style="38" customWidth="1"/>
    <col min="11011" max="11011" width="8.7109375" style="38" customWidth="1"/>
    <col min="11012" max="11012" width="12.140625" style="38" customWidth="1"/>
    <col min="11013" max="11013" width="8.7109375" style="38" customWidth="1"/>
    <col min="11014" max="11014" width="12.140625" style="38" customWidth="1"/>
    <col min="11015" max="11015" width="8.7109375" style="38" customWidth="1"/>
    <col min="11016" max="11016" width="12.140625" style="38" customWidth="1"/>
    <col min="11017" max="11017" width="8.7109375" style="38" customWidth="1"/>
    <col min="11018" max="11018" width="12.140625" style="38" customWidth="1"/>
    <col min="11019" max="11019" width="8.7109375" style="38" customWidth="1"/>
    <col min="11020" max="11020" width="12.140625" style="38" customWidth="1"/>
    <col min="11021" max="11021" width="8.7109375" style="38" customWidth="1"/>
    <col min="11022" max="11022" width="12.140625" style="38" customWidth="1"/>
    <col min="11023" max="11023" width="8.7109375" style="38" customWidth="1"/>
    <col min="11024" max="11024" width="11.28515625" style="38" customWidth="1"/>
    <col min="11025" max="11025" width="11.28515625" style="38" bestFit="1" customWidth="1"/>
    <col min="11026" max="11026" width="9.140625" style="38"/>
    <col min="11027" max="11027" width="10.28515625" style="38" bestFit="1" customWidth="1"/>
    <col min="11028" max="11028" width="13.140625" style="38" customWidth="1"/>
    <col min="11029" max="11256" width="9.140625" style="38"/>
    <col min="11257" max="11257" width="5.42578125" style="38" customWidth="1"/>
    <col min="11258" max="11258" width="56.140625" style="38" customWidth="1"/>
    <col min="11259" max="11259" width="8.7109375" style="38" customWidth="1"/>
    <col min="11260" max="11260" width="12.140625" style="38" customWidth="1"/>
    <col min="11261" max="11261" width="8.7109375" style="38" customWidth="1"/>
    <col min="11262" max="11262" width="12.140625" style="38" customWidth="1"/>
    <col min="11263" max="11263" width="8.7109375" style="38" customWidth="1"/>
    <col min="11264" max="11264" width="12.140625" style="38" customWidth="1"/>
    <col min="11265" max="11265" width="8.7109375" style="38" customWidth="1"/>
    <col min="11266" max="11266" width="12.140625" style="38" customWidth="1"/>
    <col min="11267" max="11267" width="8.7109375" style="38" customWidth="1"/>
    <col min="11268" max="11268" width="12.140625" style="38" customWidth="1"/>
    <col min="11269" max="11269" width="8.7109375" style="38" customWidth="1"/>
    <col min="11270" max="11270" width="12.140625" style="38" customWidth="1"/>
    <col min="11271" max="11271" width="8.7109375" style="38" customWidth="1"/>
    <col min="11272" max="11272" width="12.140625" style="38" customWidth="1"/>
    <col min="11273" max="11273" width="8.7109375" style="38" customWidth="1"/>
    <col min="11274" max="11274" width="12.140625" style="38" customWidth="1"/>
    <col min="11275" max="11275" width="8.7109375" style="38" customWidth="1"/>
    <col min="11276" max="11276" width="12.140625" style="38" customWidth="1"/>
    <col min="11277" max="11277" width="8.7109375" style="38" customWidth="1"/>
    <col min="11278" max="11278" width="12.140625" style="38" customWidth="1"/>
    <col min="11279" max="11279" width="8.7109375" style="38" customWidth="1"/>
    <col min="11280" max="11280" width="11.28515625" style="38" customWidth="1"/>
    <col min="11281" max="11281" width="11.28515625" style="38" bestFit="1" customWidth="1"/>
    <col min="11282" max="11282" width="9.140625" style="38"/>
    <col min="11283" max="11283" width="10.28515625" style="38" bestFit="1" customWidth="1"/>
    <col min="11284" max="11284" width="13.140625" style="38" customWidth="1"/>
    <col min="11285" max="11512" width="9.140625" style="38"/>
    <col min="11513" max="11513" width="5.42578125" style="38" customWidth="1"/>
    <col min="11514" max="11514" width="56.140625" style="38" customWidth="1"/>
    <col min="11515" max="11515" width="8.7109375" style="38" customWidth="1"/>
    <col min="11516" max="11516" width="12.140625" style="38" customWidth="1"/>
    <col min="11517" max="11517" width="8.7109375" style="38" customWidth="1"/>
    <col min="11518" max="11518" width="12.140625" style="38" customWidth="1"/>
    <col min="11519" max="11519" width="8.7109375" style="38" customWidth="1"/>
    <col min="11520" max="11520" width="12.140625" style="38" customWidth="1"/>
    <col min="11521" max="11521" width="8.7109375" style="38" customWidth="1"/>
    <col min="11522" max="11522" width="12.140625" style="38" customWidth="1"/>
    <col min="11523" max="11523" width="8.7109375" style="38" customWidth="1"/>
    <col min="11524" max="11524" width="12.140625" style="38" customWidth="1"/>
    <col min="11525" max="11525" width="8.7109375" style="38" customWidth="1"/>
    <col min="11526" max="11526" width="12.140625" style="38" customWidth="1"/>
    <col min="11527" max="11527" width="8.7109375" style="38" customWidth="1"/>
    <col min="11528" max="11528" width="12.140625" style="38" customWidth="1"/>
    <col min="11529" max="11529" width="8.7109375" style="38" customWidth="1"/>
    <col min="11530" max="11530" width="12.140625" style="38" customWidth="1"/>
    <col min="11531" max="11531" width="8.7109375" style="38" customWidth="1"/>
    <col min="11532" max="11532" width="12.140625" style="38" customWidth="1"/>
    <col min="11533" max="11533" width="8.7109375" style="38" customWidth="1"/>
    <col min="11534" max="11534" width="12.140625" style="38" customWidth="1"/>
    <col min="11535" max="11535" width="8.7109375" style="38" customWidth="1"/>
    <col min="11536" max="11536" width="11.28515625" style="38" customWidth="1"/>
    <col min="11537" max="11537" width="11.28515625" style="38" bestFit="1" customWidth="1"/>
    <col min="11538" max="11538" width="9.140625" style="38"/>
    <col min="11539" max="11539" width="10.28515625" style="38" bestFit="1" customWidth="1"/>
    <col min="11540" max="11540" width="13.140625" style="38" customWidth="1"/>
    <col min="11541" max="11768" width="9.140625" style="38"/>
    <col min="11769" max="11769" width="5.42578125" style="38" customWidth="1"/>
    <col min="11770" max="11770" width="56.140625" style="38" customWidth="1"/>
    <col min="11771" max="11771" width="8.7109375" style="38" customWidth="1"/>
    <col min="11772" max="11772" width="12.140625" style="38" customWidth="1"/>
    <col min="11773" max="11773" width="8.7109375" style="38" customWidth="1"/>
    <col min="11774" max="11774" width="12.140625" style="38" customWidth="1"/>
    <col min="11775" max="11775" width="8.7109375" style="38" customWidth="1"/>
    <col min="11776" max="11776" width="12.140625" style="38" customWidth="1"/>
    <col min="11777" max="11777" width="8.7109375" style="38" customWidth="1"/>
    <col min="11778" max="11778" width="12.140625" style="38" customWidth="1"/>
    <col min="11779" max="11779" width="8.7109375" style="38" customWidth="1"/>
    <col min="11780" max="11780" width="12.140625" style="38" customWidth="1"/>
    <col min="11781" max="11781" width="8.7109375" style="38" customWidth="1"/>
    <col min="11782" max="11782" width="12.140625" style="38" customWidth="1"/>
    <col min="11783" max="11783" width="8.7109375" style="38" customWidth="1"/>
    <col min="11784" max="11784" width="12.140625" style="38" customWidth="1"/>
    <col min="11785" max="11785" width="8.7109375" style="38" customWidth="1"/>
    <col min="11786" max="11786" width="12.140625" style="38" customWidth="1"/>
    <col min="11787" max="11787" width="8.7109375" style="38" customWidth="1"/>
    <col min="11788" max="11788" width="12.140625" style="38" customWidth="1"/>
    <col min="11789" max="11789" width="8.7109375" style="38" customWidth="1"/>
    <col min="11790" max="11790" width="12.140625" style="38" customWidth="1"/>
    <col min="11791" max="11791" width="8.7109375" style="38" customWidth="1"/>
    <col min="11792" max="11792" width="11.28515625" style="38" customWidth="1"/>
    <col min="11793" max="11793" width="11.28515625" style="38" bestFit="1" customWidth="1"/>
    <col min="11794" max="11794" width="9.140625" style="38"/>
    <col min="11795" max="11795" width="10.28515625" style="38" bestFit="1" customWidth="1"/>
    <col min="11796" max="11796" width="13.140625" style="38" customWidth="1"/>
    <col min="11797" max="12024" width="9.140625" style="38"/>
    <col min="12025" max="12025" width="5.42578125" style="38" customWidth="1"/>
    <col min="12026" max="12026" width="56.140625" style="38" customWidth="1"/>
    <col min="12027" max="12027" width="8.7109375" style="38" customWidth="1"/>
    <col min="12028" max="12028" width="12.140625" style="38" customWidth="1"/>
    <col min="12029" max="12029" width="8.7109375" style="38" customWidth="1"/>
    <col min="12030" max="12030" width="12.140625" style="38" customWidth="1"/>
    <col min="12031" max="12031" width="8.7109375" style="38" customWidth="1"/>
    <col min="12032" max="12032" width="12.140625" style="38" customWidth="1"/>
    <col min="12033" max="12033" width="8.7109375" style="38" customWidth="1"/>
    <col min="12034" max="12034" width="12.140625" style="38" customWidth="1"/>
    <col min="12035" max="12035" width="8.7109375" style="38" customWidth="1"/>
    <col min="12036" max="12036" width="12.140625" style="38" customWidth="1"/>
    <col min="12037" max="12037" width="8.7109375" style="38" customWidth="1"/>
    <col min="12038" max="12038" width="12.140625" style="38" customWidth="1"/>
    <col min="12039" max="12039" width="8.7109375" style="38" customWidth="1"/>
    <col min="12040" max="12040" width="12.140625" style="38" customWidth="1"/>
    <col min="12041" max="12041" width="8.7109375" style="38" customWidth="1"/>
    <col min="12042" max="12042" width="12.140625" style="38" customWidth="1"/>
    <col min="12043" max="12043" width="8.7109375" style="38" customWidth="1"/>
    <col min="12044" max="12044" width="12.140625" style="38" customWidth="1"/>
    <col min="12045" max="12045" width="8.7109375" style="38" customWidth="1"/>
    <col min="12046" max="12046" width="12.140625" style="38" customWidth="1"/>
    <col min="12047" max="12047" width="8.7109375" style="38" customWidth="1"/>
    <col min="12048" max="12048" width="11.28515625" style="38" customWidth="1"/>
    <col min="12049" max="12049" width="11.28515625" style="38" bestFit="1" customWidth="1"/>
    <col min="12050" max="12050" width="9.140625" style="38"/>
    <col min="12051" max="12051" width="10.28515625" style="38" bestFit="1" customWidth="1"/>
    <col min="12052" max="12052" width="13.140625" style="38" customWidth="1"/>
    <col min="12053" max="12280" width="9.140625" style="38"/>
    <col min="12281" max="12281" width="5.42578125" style="38" customWidth="1"/>
    <col min="12282" max="12282" width="56.140625" style="38" customWidth="1"/>
    <col min="12283" max="12283" width="8.7109375" style="38" customWidth="1"/>
    <col min="12284" max="12284" width="12.140625" style="38" customWidth="1"/>
    <col min="12285" max="12285" width="8.7109375" style="38" customWidth="1"/>
    <col min="12286" max="12286" width="12.140625" style="38" customWidth="1"/>
    <col min="12287" max="12287" width="8.7109375" style="38" customWidth="1"/>
    <col min="12288" max="12288" width="12.140625" style="38" customWidth="1"/>
    <col min="12289" max="12289" width="8.7109375" style="38" customWidth="1"/>
    <col min="12290" max="12290" width="12.140625" style="38" customWidth="1"/>
    <col min="12291" max="12291" width="8.7109375" style="38" customWidth="1"/>
    <col min="12292" max="12292" width="12.140625" style="38" customWidth="1"/>
    <col min="12293" max="12293" width="8.7109375" style="38" customWidth="1"/>
    <col min="12294" max="12294" width="12.140625" style="38" customWidth="1"/>
    <col min="12295" max="12295" width="8.7109375" style="38" customWidth="1"/>
    <col min="12296" max="12296" width="12.140625" style="38" customWidth="1"/>
    <col min="12297" max="12297" width="8.7109375" style="38" customWidth="1"/>
    <col min="12298" max="12298" width="12.140625" style="38" customWidth="1"/>
    <col min="12299" max="12299" width="8.7109375" style="38" customWidth="1"/>
    <col min="12300" max="12300" width="12.140625" style="38" customWidth="1"/>
    <col min="12301" max="12301" width="8.7109375" style="38" customWidth="1"/>
    <col min="12302" max="12302" width="12.140625" style="38" customWidth="1"/>
    <col min="12303" max="12303" width="8.7109375" style="38" customWidth="1"/>
    <col min="12304" max="12304" width="11.28515625" style="38" customWidth="1"/>
    <col min="12305" max="12305" width="11.28515625" style="38" bestFit="1" customWidth="1"/>
    <col min="12306" max="12306" width="9.140625" style="38"/>
    <col min="12307" max="12307" width="10.28515625" style="38" bestFit="1" customWidth="1"/>
    <col min="12308" max="12308" width="13.140625" style="38" customWidth="1"/>
    <col min="12309" max="12536" width="9.140625" style="38"/>
    <col min="12537" max="12537" width="5.42578125" style="38" customWidth="1"/>
    <col min="12538" max="12538" width="56.140625" style="38" customWidth="1"/>
    <col min="12539" max="12539" width="8.7109375" style="38" customWidth="1"/>
    <col min="12540" max="12540" width="12.140625" style="38" customWidth="1"/>
    <col min="12541" max="12541" width="8.7109375" style="38" customWidth="1"/>
    <col min="12542" max="12542" width="12.140625" style="38" customWidth="1"/>
    <col min="12543" max="12543" width="8.7109375" style="38" customWidth="1"/>
    <col min="12544" max="12544" width="12.140625" style="38" customWidth="1"/>
    <col min="12545" max="12545" width="8.7109375" style="38" customWidth="1"/>
    <col min="12546" max="12546" width="12.140625" style="38" customWidth="1"/>
    <col min="12547" max="12547" width="8.7109375" style="38" customWidth="1"/>
    <col min="12548" max="12548" width="12.140625" style="38" customWidth="1"/>
    <col min="12549" max="12549" width="8.7109375" style="38" customWidth="1"/>
    <col min="12550" max="12550" width="12.140625" style="38" customWidth="1"/>
    <col min="12551" max="12551" width="8.7109375" style="38" customWidth="1"/>
    <col min="12552" max="12552" width="12.140625" style="38" customWidth="1"/>
    <col min="12553" max="12553" width="8.7109375" style="38" customWidth="1"/>
    <col min="12554" max="12554" width="12.140625" style="38" customWidth="1"/>
    <col min="12555" max="12555" width="8.7109375" style="38" customWidth="1"/>
    <col min="12556" max="12556" width="12.140625" style="38" customWidth="1"/>
    <col min="12557" max="12557" width="8.7109375" style="38" customWidth="1"/>
    <col min="12558" max="12558" width="12.140625" style="38" customWidth="1"/>
    <col min="12559" max="12559" width="8.7109375" style="38" customWidth="1"/>
    <col min="12560" max="12560" width="11.28515625" style="38" customWidth="1"/>
    <col min="12561" max="12561" width="11.28515625" style="38" bestFit="1" customWidth="1"/>
    <col min="12562" max="12562" width="9.140625" style="38"/>
    <col min="12563" max="12563" width="10.28515625" style="38" bestFit="1" customWidth="1"/>
    <col min="12564" max="12564" width="13.140625" style="38" customWidth="1"/>
    <col min="12565" max="12792" width="9.140625" style="38"/>
    <col min="12793" max="12793" width="5.42578125" style="38" customWidth="1"/>
    <col min="12794" max="12794" width="56.140625" style="38" customWidth="1"/>
    <col min="12795" max="12795" width="8.7109375" style="38" customWidth="1"/>
    <col min="12796" max="12796" width="12.140625" style="38" customWidth="1"/>
    <col min="12797" max="12797" width="8.7109375" style="38" customWidth="1"/>
    <col min="12798" max="12798" width="12.140625" style="38" customWidth="1"/>
    <col min="12799" max="12799" width="8.7109375" style="38" customWidth="1"/>
    <col min="12800" max="12800" width="12.140625" style="38" customWidth="1"/>
    <col min="12801" max="12801" width="8.7109375" style="38" customWidth="1"/>
    <col min="12802" max="12802" width="12.140625" style="38" customWidth="1"/>
    <col min="12803" max="12803" width="8.7109375" style="38" customWidth="1"/>
    <col min="12804" max="12804" width="12.140625" style="38" customWidth="1"/>
    <col min="12805" max="12805" width="8.7109375" style="38" customWidth="1"/>
    <col min="12806" max="12806" width="12.140625" style="38" customWidth="1"/>
    <col min="12807" max="12807" width="8.7109375" style="38" customWidth="1"/>
    <col min="12808" max="12808" width="12.140625" style="38" customWidth="1"/>
    <col min="12809" max="12809" width="8.7109375" style="38" customWidth="1"/>
    <col min="12810" max="12810" width="12.140625" style="38" customWidth="1"/>
    <col min="12811" max="12811" width="8.7109375" style="38" customWidth="1"/>
    <col min="12812" max="12812" width="12.140625" style="38" customWidth="1"/>
    <col min="12813" max="12813" width="8.7109375" style="38" customWidth="1"/>
    <col min="12814" max="12814" width="12.140625" style="38" customWidth="1"/>
    <col min="12815" max="12815" width="8.7109375" style="38" customWidth="1"/>
    <col min="12816" max="12816" width="11.28515625" style="38" customWidth="1"/>
    <col min="12817" max="12817" width="11.28515625" style="38" bestFit="1" customWidth="1"/>
    <col min="12818" max="12818" width="9.140625" style="38"/>
    <col min="12819" max="12819" width="10.28515625" style="38" bestFit="1" customWidth="1"/>
    <col min="12820" max="12820" width="13.140625" style="38" customWidth="1"/>
    <col min="12821" max="13048" width="9.140625" style="38"/>
    <col min="13049" max="13049" width="5.42578125" style="38" customWidth="1"/>
    <col min="13050" max="13050" width="56.140625" style="38" customWidth="1"/>
    <col min="13051" max="13051" width="8.7109375" style="38" customWidth="1"/>
    <col min="13052" max="13052" width="12.140625" style="38" customWidth="1"/>
    <col min="13053" max="13053" width="8.7109375" style="38" customWidth="1"/>
    <col min="13054" max="13054" width="12.140625" style="38" customWidth="1"/>
    <col min="13055" max="13055" width="8.7109375" style="38" customWidth="1"/>
    <col min="13056" max="13056" width="12.140625" style="38" customWidth="1"/>
    <col min="13057" max="13057" width="8.7109375" style="38" customWidth="1"/>
    <col min="13058" max="13058" width="12.140625" style="38" customWidth="1"/>
    <col min="13059" max="13059" width="8.7109375" style="38" customWidth="1"/>
    <col min="13060" max="13060" width="12.140625" style="38" customWidth="1"/>
    <col min="13061" max="13061" width="8.7109375" style="38" customWidth="1"/>
    <col min="13062" max="13062" width="12.140625" style="38" customWidth="1"/>
    <col min="13063" max="13063" width="8.7109375" style="38" customWidth="1"/>
    <col min="13064" max="13064" width="12.140625" style="38" customWidth="1"/>
    <col min="13065" max="13065" width="8.7109375" style="38" customWidth="1"/>
    <col min="13066" max="13066" width="12.140625" style="38" customWidth="1"/>
    <col min="13067" max="13067" width="8.7109375" style="38" customWidth="1"/>
    <col min="13068" max="13068" width="12.140625" style="38" customWidth="1"/>
    <col min="13069" max="13069" width="8.7109375" style="38" customWidth="1"/>
    <col min="13070" max="13070" width="12.140625" style="38" customWidth="1"/>
    <col min="13071" max="13071" width="8.7109375" style="38" customWidth="1"/>
    <col min="13072" max="13072" width="11.28515625" style="38" customWidth="1"/>
    <col min="13073" max="13073" width="11.28515625" style="38" bestFit="1" customWidth="1"/>
    <col min="13074" max="13074" width="9.140625" style="38"/>
    <col min="13075" max="13075" width="10.28515625" style="38" bestFit="1" customWidth="1"/>
    <col min="13076" max="13076" width="13.140625" style="38" customWidth="1"/>
    <col min="13077" max="13304" width="9.140625" style="38"/>
    <col min="13305" max="13305" width="5.42578125" style="38" customWidth="1"/>
    <col min="13306" max="13306" width="56.140625" style="38" customWidth="1"/>
    <col min="13307" max="13307" width="8.7109375" style="38" customWidth="1"/>
    <col min="13308" max="13308" width="12.140625" style="38" customWidth="1"/>
    <col min="13309" max="13309" width="8.7109375" style="38" customWidth="1"/>
    <col min="13310" max="13310" width="12.140625" style="38" customWidth="1"/>
    <col min="13311" max="13311" width="8.7109375" style="38" customWidth="1"/>
    <col min="13312" max="13312" width="12.140625" style="38" customWidth="1"/>
    <col min="13313" max="13313" width="8.7109375" style="38" customWidth="1"/>
    <col min="13314" max="13314" width="12.140625" style="38" customWidth="1"/>
    <col min="13315" max="13315" width="8.7109375" style="38" customWidth="1"/>
    <col min="13316" max="13316" width="12.140625" style="38" customWidth="1"/>
    <col min="13317" max="13317" width="8.7109375" style="38" customWidth="1"/>
    <col min="13318" max="13318" width="12.140625" style="38" customWidth="1"/>
    <col min="13319" max="13319" width="8.7109375" style="38" customWidth="1"/>
    <col min="13320" max="13320" width="12.140625" style="38" customWidth="1"/>
    <col min="13321" max="13321" width="8.7109375" style="38" customWidth="1"/>
    <col min="13322" max="13322" width="12.140625" style="38" customWidth="1"/>
    <col min="13323" max="13323" width="8.7109375" style="38" customWidth="1"/>
    <col min="13324" max="13324" width="12.140625" style="38" customWidth="1"/>
    <col min="13325" max="13325" width="8.7109375" style="38" customWidth="1"/>
    <col min="13326" max="13326" width="12.140625" style="38" customWidth="1"/>
    <col min="13327" max="13327" width="8.7109375" style="38" customWidth="1"/>
    <col min="13328" max="13328" width="11.28515625" style="38" customWidth="1"/>
    <col min="13329" max="13329" width="11.28515625" style="38" bestFit="1" customWidth="1"/>
    <col min="13330" max="13330" width="9.140625" style="38"/>
    <col min="13331" max="13331" width="10.28515625" style="38" bestFit="1" customWidth="1"/>
    <col min="13332" max="13332" width="13.140625" style="38" customWidth="1"/>
    <col min="13333" max="13560" width="9.140625" style="38"/>
    <col min="13561" max="13561" width="5.42578125" style="38" customWidth="1"/>
    <col min="13562" max="13562" width="56.140625" style="38" customWidth="1"/>
    <col min="13563" max="13563" width="8.7109375" style="38" customWidth="1"/>
    <col min="13564" max="13564" width="12.140625" style="38" customWidth="1"/>
    <col min="13565" max="13565" width="8.7109375" style="38" customWidth="1"/>
    <col min="13566" max="13566" width="12.140625" style="38" customWidth="1"/>
    <col min="13567" max="13567" width="8.7109375" style="38" customWidth="1"/>
    <col min="13568" max="13568" width="12.140625" style="38" customWidth="1"/>
    <col min="13569" max="13569" width="8.7109375" style="38" customWidth="1"/>
    <col min="13570" max="13570" width="12.140625" style="38" customWidth="1"/>
    <col min="13571" max="13571" width="8.7109375" style="38" customWidth="1"/>
    <col min="13572" max="13572" width="12.140625" style="38" customWidth="1"/>
    <col min="13573" max="13573" width="8.7109375" style="38" customWidth="1"/>
    <col min="13574" max="13574" width="12.140625" style="38" customWidth="1"/>
    <col min="13575" max="13575" width="8.7109375" style="38" customWidth="1"/>
    <col min="13576" max="13576" width="12.140625" style="38" customWidth="1"/>
    <col min="13577" max="13577" width="8.7109375" style="38" customWidth="1"/>
    <col min="13578" max="13578" width="12.140625" style="38" customWidth="1"/>
    <col min="13579" max="13579" width="8.7109375" style="38" customWidth="1"/>
    <col min="13580" max="13580" width="12.140625" style="38" customWidth="1"/>
    <col min="13581" max="13581" width="8.7109375" style="38" customWidth="1"/>
    <col min="13582" max="13582" width="12.140625" style="38" customWidth="1"/>
    <col min="13583" max="13583" width="8.7109375" style="38" customWidth="1"/>
    <col min="13584" max="13584" width="11.28515625" style="38" customWidth="1"/>
    <col min="13585" max="13585" width="11.28515625" style="38" bestFit="1" customWidth="1"/>
    <col min="13586" max="13586" width="9.140625" style="38"/>
    <col min="13587" max="13587" width="10.28515625" style="38" bestFit="1" customWidth="1"/>
    <col min="13588" max="13588" width="13.140625" style="38" customWidth="1"/>
    <col min="13589" max="13816" width="9.140625" style="38"/>
    <col min="13817" max="13817" width="5.42578125" style="38" customWidth="1"/>
    <col min="13818" max="13818" width="56.140625" style="38" customWidth="1"/>
    <col min="13819" max="13819" width="8.7109375" style="38" customWidth="1"/>
    <col min="13820" max="13820" width="12.140625" style="38" customWidth="1"/>
    <col min="13821" max="13821" width="8.7109375" style="38" customWidth="1"/>
    <col min="13822" max="13822" width="12.140625" style="38" customWidth="1"/>
    <col min="13823" max="13823" width="8.7109375" style="38" customWidth="1"/>
    <col min="13824" max="13824" width="12.140625" style="38" customWidth="1"/>
    <col min="13825" max="13825" width="8.7109375" style="38" customWidth="1"/>
    <col min="13826" max="13826" width="12.140625" style="38" customWidth="1"/>
    <col min="13827" max="13827" width="8.7109375" style="38" customWidth="1"/>
    <col min="13828" max="13828" width="12.140625" style="38" customWidth="1"/>
    <col min="13829" max="13829" width="8.7109375" style="38" customWidth="1"/>
    <col min="13830" max="13830" width="12.140625" style="38" customWidth="1"/>
    <col min="13831" max="13831" width="8.7109375" style="38" customWidth="1"/>
    <col min="13832" max="13832" width="12.140625" style="38" customWidth="1"/>
    <col min="13833" max="13833" width="8.7109375" style="38" customWidth="1"/>
    <col min="13834" max="13834" width="12.140625" style="38" customWidth="1"/>
    <col min="13835" max="13835" width="8.7109375" style="38" customWidth="1"/>
    <col min="13836" max="13836" width="12.140625" style="38" customWidth="1"/>
    <col min="13837" max="13837" width="8.7109375" style="38" customWidth="1"/>
    <col min="13838" max="13838" width="12.140625" style="38" customWidth="1"/>
    <col min="13839" max="13839" width="8.7109375" style="38" customWidth="1"/>
    <col min="13840" max="13840" width="11.28515625" style="38" customWidth="1"/>
    <col min="13841" max="13841" width="11.28515625" style="38" bestFit="1" customWidth="1"/>
    <col min="13842" max="13842" width="9.140625" style="38"/>
    <col min="13843" max="13843" width="10.28515625" style="38" bestFit="1" customWidth="1"/>
    <col min="13844" max="13844" width="13.140625" style="38" customWidth="1"/>
    <col min="13845" max="14072" width="9.140625" style="38"/>
    <col min="14073" max="14073" width="5.42578125" style="38" customWidth="1"/>
    <col min="14074" max="14074" width="56.140625" style="38" customWidth="1"/>
    <col min="14075" max="14075" width="8.7109375" style="38" customWidth="1"/>
    <col min="14076" max="14076" width="12.140625" style="38" customWidth="1"/>
    <col min="14077" max="14077" width="8.7109375" style="38" customWidth="1"/>
    <col min="14078" max="14078" width="12.140625" style="38" customWidth="1"/>
    <col min="14079" max="14079" width="8.7109375" style="38" customWidth="1"/>
    <col min="14080" max="14080" width="12.140625" style="38" customWidth="1"/>
    <col min="14081" max="14081" width="8.7109375" style="38" customWidth="1"/>
    <col min="14082" max="14082" width="12.140625" style="38" customWidth="1"/>
    <col min="14083" max="14083" width="8.7109375" style="38" customWidth="1"/>
    <col min="14084" max="14084" width="12.140625" style="38" customWidth="1"/>
    <col min="14085" max="14085" width="8.7109375" style="38" customWidth="1"/>
    <col min="14086" max="14086" width="12.140625" style="38" customWidth="1"/>
    <col min="14087" max="14087" width="8.7109375" style="38" customWidth="1"/>
    <col min="14088" max="14088" width="12.140625" style="38" customWidth="1"/>
    <col min="14089" max="14089" width="8.7109375" style="38" customWidth="1"/>
    <col min="14090" max="14090" width="12.140625" style="38" customWidth="1"/>
    <col min="14091" max="14091" width="8.7109375" style="38" customWidth="1"/>
    <col min="14092" max="14092" width="12.140625" style="38" customWidth="1"/>
    <col min="14093" max="14093" width="8.7109375" style="38" customWidth="1"/>
    <col min="14094" max="14094" width="12.140625" style="38" customWidth="1"/>
    <col min="14095" max="14095" width="8.7109375" style="38" customWidth="1"/>
    <col min="14096" max="14096" width="11.28515625" style="38" customWidth="1"/>
    <col min="14097" max="14097" width="11.28515625" style="38" bestFit="1" customWidth="1"/>
    <col min="14098" max="14098" width="9.140625" style="38"/>
    <col min="14099" max="14099" width="10.28515625" style="38" bestFit="1" customWidth="1"/>
    <col min="14100" max="14100" width="13.140625" style="38" customWidth="1"/>
    <col min="14101" max="14328" width="9.140625" style="38"/>
    <col min="14329" max="14329" width="5.42578125" style="38" customWidth="1"/>
    <col min="14330" max="14330" width="56.140625" style="38" customWidth="1"/>
    <col min="14331" max="14331" width="8.7109375" style="38" customWidth="1"/>
    <col min="14332" max="14332" width="12.140625" style="38" customWidth="1"/>
    <col min="14333" max="14333" width="8.7109375" style="38" customWidth="1"/>
    <col min="14334" max="14334" width="12.140625" style="38" customWidth="1"/>
    <col min="14335" max="14335" width="8.7109375" style="38" customWidth="1"/>
    <col min="14336" max="14336" width="12.140625" style="38" customWidth="1"/>
    <col min="14337" max="14337" width="8.7109375" style="38" customWidth="1"/>
    <col min="14338" max="14338" width="12.140625" style="38" customWidth="1"/>
    <col min="14339" max="14339" width="8.7109375" style="38" customWidth="1"/>
    <col min="14340" max="14340" width="12.140625" style="38" customWidth="1"/>
    <col min="14341" max="14341" width="8.7109375" style="38" customWidth="1"/>
    <col min="14342" max="14342" width="12.140625" style="38" customWidth="1"/>
    <col min="14343" max="14343" width="8.7109375" style="38" customWidth="1"/>
    <col min="14344" max="14344" width="12.140625" style="38" customWidth="1"/>
    <col min="14345" max="14345" width="8.7109375" style="38" customWidth="1"/>
    <col min="14346" max="14346" width="12.140625" style="38" customWidth="1"/>
    <col min="14347" max="14347" width="8.7109375" style="38" customWidth="1"/>
    <col min="14348" max="14348" width="12.140625" style="38" customWidth="1"/>
    <col min="14349" max="14349" width="8.7109375" style="38" customWidth="1"/>
    <col min="14350" max="14350" width="12.140625" style="38" customWidth="1"/>
    <col min="14351" max="14351" width="8.7109375" style="38" customWidth="1"/>
    <col min="14352" max="14352" width="11.28515625" style="38" customWidth="1"/>
    <col min="14353" max="14353" width="11.28515625" style="38" bestFit="1" customWidth="1"/>
    <col min="14354" max="14354" width="9.140625" style="38"/>
    <col min="14355" max="14355" width="10.28515625" style="38" bestFit="1" customWidth="1"/>
    <col min="14356" max="14356" width="13.140625" style="38" customWidth="1"/>
    <col min="14357" max="14584" width="9.140625" style="38"/>
    <col min="14585" max="14585" width="5.42578125" style="38" customWidth="1"/>
    <col min="14586" max="14586" width="56.140625" style="38" customWidth="1"/>
    <col min="14587" max="14587" width="8.7109375" style="38" customWidth="1"/>
    <col min="14588" max="14588" width="12.140625" style="38" customWidth="1"/>
    <col min="14589" max="14589" width="8.7109375" style="38" customWidth="1"/>
    <col min="14590" max="14590" width="12.140625" style="38" customWidth="1"/>
    <col min="14591" max="14591" width="8.7109375" style="38" customWidth="1"/>
    <col min="14592" max="14592" width="12.140625" style="38" customWidth="1"/>
    <col min="14593" max="14593" width="8.7109375" style="38" customWidth="1"/>
    <col min="14594" max="14594" width="12.140625" style="38" customWidth="1"/>
    <col min="14595" max="14595" width="8.7109375" style="38" customWidth="1"/>
    <col min="14596" max="14596" width="12.140625" style="38" customWidth="1"/>
    <col min="14597" max="14597" width="8.7109375" style="38" customWidth="1"/>
    <col min="14598" max="14598" width="12.140625" style="38" customWidth="1"/>
    <col min="14599" max="14599" width="8.7109375" style="38" customWidth="1"/>
    <col min="14600" max="14600" width="12.140625" style="38" customWidth="1"/>
    <col min="14601" max="14601" width="8.7109375" style="38" customWidth="1"/>
    <col min="14602" max="14602" width="12.140625" style="38" customWidth="1"/>
    <col min="14603" max="14603" width="8.7109375" style="38" customWidth="1"/>
    <col min="14604" max="14604" width="12.140625" style="38" customWidth="1"/>
    <col min="14605" max="14605" width="8.7109375" style="38" customWidth="1"/>
    <col min="14606" max="14606" width="12.140625" style="38" customWidth="1"/>
    <col min="14607" max="14607" width="8.7109375" style="38" customWidth="1"/>
    <col min="14608" max="14608" width="11.28515625" style="38" customWidth="1"/>
    <col min="14609" max="14609" width="11.28515625" style="38" bestFit="1" customWidth="1"/>
    <col min="14610" max="14610" width="9.140625" style="38"/>
    <col min="14611" max="14611" width="10.28515625" style="38" bestFit="1" customWidth="1"/>
    <col min="14612" max="14612" width="13.140625" style="38" customWidth="1"/>
    <col min="14613" max="14840" width="9.140625" style="38"/>
    <col min="14841" max="14841" width="5.42578125" style="38" customWidth="1"/>
    <col min="14842" max="14842" width="56.140625" style="38" customWidth="1"/>
    <col min="14843" max="14843" width="8.7109375" style="38" customWidth="1"/>
    <col min="14844" max="14844" width="12.140625" style="38" customWidth="1"/>
    <col min="14845" max="14845" width="8.7109375" style="38" customWidth="1"/>
    <col min="14846" max="14846" width="12.140625" style="38" customWidth="1"/>
    <col min="14847" max="14847" width="8.7109375" style="38" customWidth="1"/>
    <col min="14848" max="14848" width="12.140625" style="38" customWidth="1"/>
    <col min="14849" max="14849" width="8.7109375" style="38" customWidth="1"/>
    <col min="14850" max="14850" width="12.140625" style="38" customWidth="1"/>
    <col min="14851" max="14851" width="8.7109375" style="38" customWidth="1"/>
    <col min="14852" max="14852" width="12.140625" style="38" customWidth="1"/>
    <col min="14853" max="14853" width="8.7109375" style="38" customWidth="1"/>
    <col min="14854" max="14854" width="12.140625" style="38" customWidth="1"/>
    <col min="14855" max="14855" width="8.7109375" style="38" customWidth="1"/>
    <col min="14856" max="14856" width="12.140625" style="38" customWidth="1"/>
    <col min="14857" max="14857" width="8.7109375" style="38" customWidth="1"/>
    <col min="14858" max="14858" width="12.140625" style="38" customWidth="1"/>
    <col min="14859" max="14859" width="8.7109375" style="38" customWidth="1"/>
    <col min="14860" max="14860" width="12.140625" style="38" customWidth="1"/>
    <col min="14861" max="14861" width="8.7109375" style="38" customWidth="1"/>
    <col min="14862" max="14862" width="12.140625" style="38" customWidth="1"/>
    <col min="14863" max="14863" width="8.7109375" style="38" customWidth="1"/>
    <col min="14864" max="14864" width="11.28515625" style="38" customWidth="1"/>
    <col min="14865" max="14865" width="11.28515625" style="38" bestFit="1" customWidth="1"/>
    <col min="14866" max="14866" width="9.140625" style="38"/>
    <col min="14867" max="14867" width="10.28515625" style="38" bestFit="1" customWidth="1"/>
    <col min="14868" max="14868" width="13.140625" style="38" customWidth="1"/>
    <col min="14869" max="15096" width="9.140625" style="38"/>
    <col min="15097" max="15097" width="5.42578125" style="38" customWidth="1"/>
    <col min="15098" max="15098" width="56.140625" style="38" customWidth="1"/>
    <col min="15099" max="15099" width="8.7109375" style="38" customWidth="1"/>
    <col min="15100" max="15100" width="12.140625" style="38" customWidth="1"/>
    <col min="15101" max="15101" width="8.7109375" style="38" customWidth="1"/>
    <col min="15102" max="15102" width="12.140625" style="38" customWidth="1"/>
    <col min="15103" max="15103" width="8.7109375" style="38" customWidth="1"/>
    <col min="15104" max="15104" width="12.140625" style="38" customWidth="1"/>
    <col min="15105" max="15105" width="8.7109375" style="38" customWidth="1"/>
    <col min="15106" max="15106" width="12.140625" style="38" customWidth="1"/>
    <col min="15107" max="15107" width="8.7109375" style="38" customWidth="1"/>
    <col min="15108" max="15108" width="12.140625" style="38" customWidth="1"/>
    <col min="15109" max="15109" width="8.7109375" style="38" customWidth="1"/>
    <col min="15110" max="15110" width="12.140625" style="38" customWidth="1"/>
    <col min="15111" max="15111" width="8.7109375" style="38" customWidth="1"/>
    <col min="15112" max="15112" width="12.140625" style="38" customWidth="1"/>
    <col min="15113" max="15113" width="8.7109375" style="38" customWidth="1"/>
    <col min="15114" max="15114" width="12.140625" style="38" customWidth="1"/>
    <col min="15115" max="15115" width="8.7109375" style="38" customWidth="1"/>
    <col min="15116" max="15116" width="12.140625" style="38" customWidth="1"/>
    <col min="15117" max="15117" width="8.7109375" style="38" customWidth="1"/>
    <col min="15118" max="15118" width="12.140625" style="38" customWidth="1"/>
    <col min="15119" max="15119" width="8.7109375" style="38" customWidth="1"/>
    <col min="15120" max="15120" width="11.28515625" style="38" customWidth="1"/>
    <col min="15121" max="15121" width="11.28515625" style="38" bestFit="1" customWidth="1"/>
    <col min="15122" max="15122" width="9.140625" style="38"/>
    <col min="15123" max="15123" width="10.28515625" style="38" bestFit="1" customWidth="1"/>
    <col min="15124" max="15124" width="13.140625" style="38" customWidth="1"/>
    <col min="15125" max="15352" width="9.140625" style="38"/>
    <col min="15353" max="15353" width="5.42578125" style="38" customWidth="1"/>
    <col min="15354" max="15354" width="56.140625" style="38" customWidth="1"/>
    <col min="15355" max="15355" width="8.7109375" style="38" customWidth="1"/>
    <col min="15356" max="15356" width="12.140625" style="38" customWidth="1"/>
    <col min="15357" max="15357" width="8.7109375" style="38" customWidth="1"/>
    <col min="15358" max="15358" width="12.140625" style="38" customWidth="1"/>
    <col min="15359" max="15359" width="8.7109375" style="38" customWidth="1"/>
    <col min="15360" max="15360" width="12.140625" style="38" customWidth="1"/>
    <col min="15361" max="15361" width="8.7109375" style="38" customWidth="1"/>
    <col min="15362" max="15362" width="12.140625" style="38" customWidth="1"/>
    <col min="15363" max="15363" width="8.7109375" style="38" customWidth="1"/>
    <col min="15364" max="15364" width="12.140625" style="38" customWidth="1"/>
    <col min="15365" max="15365" width="8.7109375" style="38" customWidth="1"/>
    <col min="15366" max="15366" width="12.140625" style="38" customWidth="1"/>
    <col min="15367" max="15367" width="8.7109375" style="38" customWidth="1"/>
    <col min="15368" max="15368" width="12.140625" style="38" customWidth="1"/>
    <col min="15369" max="15369" width="8.7109375" style="38" customWidth="1"/>
    <col min="15370" max="15370" width="12.140625" style="38" customWidth="1"/>
    <col min="15371" max="15371" width="8.7109375" style="38" customWidth="1"/>
    <col min="15372" max="15372" width="12.140625" style="38" customWidth="1"/>
    <col min="15373" max="15373" width="8.7109375" style="38" customWidth="1"/>
    <col min="15374" max="15374" width="12.140625" style="38" customWidth="1"/>
    <col min="15375" max="15375" width="8.7109375" style="38" customWidth="1"/>
    <col min="15376" max="15376" width="11.28515625" style="38" customWidth="1"/>
    <col min="15377" max="15377" width="11.28515625" style="38" bestFit="1" customWidth="1"/>
    <col min="15378" max="15378" width="9.140625" style="38"/>
    <col min="15379" max="15379" width="10.28515625" style="38" bestFit="1" customWidth="1"/>
    <col min="15380" max="15380" width="13.140625" style="38" customWidth="1"/>
    <col min="15381" max="15608" width="9.140625" style="38"/>
    <col min="15609" max="15609" width="5.42578125" style="38" customWidth="1"/>
    <col min="15610" max="15610" width="56.140625" style="38" customWidth="1"/>
    <col min="15611" max="15611" width="8.7109375" style="38" customWidth="1"/>
    <col min="15612" max="15612" width="12.140625" style="38" customWidth="1"/>
    <col min="15613" max="15613" width="8.7109375" style="38" customWidth="1"/>
    <col min="15614" max="15614" width="12.140625" style="38" customWidth="1"/>
    <col min="15615" max="15615" width="8.7109375" style="38" customWidth="1"/>
    <col min="15616" max="15616" width="12.140625" style="38" customWidth="1"/>
    <col min="15617" max="15617" width="8.7109375" style="38" customWidth="1"/>
    <col min="15618" max="15618" width="12.140625" style="38" customWidth="1"/>
    <col min="15619" max="15619" width="8.7109375" style="38" customWidth="1"/>
    <col min="15620" max="15620" width="12.140625" style="38" customWidth="1"/>
    <col min="15621" max="15621" width="8.7109375" style="38" customWidth="1"/>
    <col min="15622" max="15622" width="12.140625" style="38" customWidth="1"/>
    <col min="15623" max="15623" width="8.7109375" style="38" customWidth="1"/>
    <col min="15624" max="15624" width="12.140625" style="38" customWidth="1"/>
    <col min="15625" max="15625" width="8.7109375" style="38" customWidth="1"/>
    <col min="15626" max="15626" width="12.140625" style="38" customWidth="1"/>
    <col min="15627" max="15627" width="8.7109375" style="38" customWidth="1"/>
    <col min="15628" max="15628" width="12.140625" style="38" customWidth="1"/>
    <col min="15629" max="15629" width="8.7109375" style="38" customWidth="1"/>
    <col min="15630" max="15630" width="12.140625" style="38" customWidth="1"/>
    <col min="15631" max="15631" width="8.7109375" style="38" customWidth="1"/>
    <col min="15632" max="15632" width="11.28515625" style="38" customWidth="1"/>
    <col min="15633" max="15633" width="11.28515625" style="38" bestFit="1" customWidth="1"/>
    <col min="15634" max="15634" width="9.140625" style="38"/>
    <col min="15635" max="15635" width="10.28515625" style="38" bestFit="1" customWidth="1"/>
    <col min="15636" max="15636" width="13.140625" style="38" customWidth="1"/>
    <col min="15637" max="15864" width="9.140625" style="38"/>
    <col min="15865" max="15865" width="5.42578125" style="38" customWidth="1"/>
    <col min="15866" max="15866" width="56.140625" style="38" customWidth="1"/>
    <col min="15867" max="15867" width="8.7109375" style="38" customWidth="1"/>
    <col min="15868" max="15868" width="12.140625" style="38" customWidth="1"/>
    <col min="15869" max="15869" width="8.7109375" style="38" customWidth="1"/>
    <col min="15870" max="15870" width="12.140625" style="38" customWidth="1"/>
    <col min="15871" max="15871" width="8.7109375" style="38" customWidth="1"/>
    <col min="15872" max="15872" width="12.140625" style="38" customWidth="1"/>
    <col min="15873" max="15873" width="8.7109375" style="38" customWidth="1"/>
    <col min="15874" max="15874" width="12.140625" style="38" customWidth="1"/>
    <col min="15875" max="15875" width="8.7109375" style="38" customWidth="1"/>
    <col min="15876" max="15876" width="12.140625" style="38" customWidth="1"/>
    <col min="15877" max="15877" width="8.7109375" style="38" customWidth="1"/>
    <col min="15878" max="15878" width="12.140625" style="38" customWidth="1"/>
    <col min="15879" max="15879" width="8.7109375" style="38" customWidth="1"/>
    <col min="15880" max="15880" width="12.140625" style="38" customWidth="1"/>
    <col min="15881" max="15881" width="8.7109375" style="38" customWidth="1"/>
    <col min="15882" max="15882" width="12.140625" style="38" customWidth="1"/>
    <col min="15883" max="15883" width="8.7109375" style="38" customWidth="1"/>
    <col min="15884" max="15884" width="12.140625" style="38" customWidth="1"/>
    <col min="15885" max="15885" width="8.7109375" style="38" customWidth="1"/>
    <col min="15886" max="15886" width="12.140625" style="38" customWidth="1"/>
    <col min="15887" max="15887" width="8.7109375" style="38" customWidth="1"/>
    <col min="15888" max="15888" width="11.28515625" style="38" customWidth="1"/>
    <col min="15889" max="15889" width="11.28515625" style="38" bestFit="1" customWidth="1"/>
    <col min="15890" max="15890" width="9.140625" style="38"/>
    <col min="15891" max="15891" width="10.28515625" style="38" bestFit="1" customWidth="1"/>
    <col min="15892" max="15892" width="13.140625" style="38" customWidth="1"/>
    <col min="15893" max="16120" width="9.140625" style="38"/>
    <col min="16121" max="16121" width="5.42578125" style="38" customWidth="1"/>
    <col min="16122" max="16122" width="56.140625" style="38" customWidth="1"/>
    <col min="16123" max="16123" width="8.7109375" style="38" customWidth="1"/>
    <col min="16124" max="16124" width="12.140625" style="38" customWidth="1"/>
    <col min="16125" max="16125" width="8.7109375" style="38" customWidth="1"/>
    <col min="16126" max="16126" width="12.140625" style="38" customWidth="1"/>
    <col min="16127" max="16127" width="8.7109375" style="38" customWidth="1"/>
    <col min="16128" max="16128" width="12.140625" style="38" customWidth="1"/>
    <col min="16129" max="16129" width="8.7109375" style="38" customWidth="1"/>
    <col min="16130" max="16130" width="12.140625" style="38" customWidth="1"/>
    <col min="16131" max="16131" width="8.7109375" style="38" customWidth="1"/>
    <col min="16132" max="16132" width="12.140625" style="38" customWidth="1"/>
    <col min="16133" max="16133" width="8.7109375" style="38" customWidth="1"/>
    <col min="16134" max="16134" width="12.140625" style="38" customWidth="1"/>
    <col min="16135" max="16135" width="8.7109375" style="38" customWidth="1"/>
    <col min="16136" max="16136" width="12.140625" style="38" customWidth="1"/>
    <col min="16137" max="16137" width="8.7109375" style="38" customWidth="1"/>
    <col min="16138" max="16138" width="12.140625" style="38" customWidth="1"/>
    <col min="16139" max="16139" width="8.7109375" style="38" customWidth="1"/>
    <col min="16140" max="16140" width="12.140625" style="38" customWidth="1"/>
    <col min="16141" max="16141" width="8.7109375" style="38" customWidth="1"/>
    <col min="16142" max="16142" width="12.140625" style="38" customWidth="1"/>
    <col min="16143" max="16143" width="8.7109375" style="38" customWidth="1"/>
    <col min="16144" max="16144" width="11.28515625" style="38" customWidth="1"/>
    <col min="16145" max="16145" width="11.28515625" style="38" bestFit="1" customWidth="1"/>
    <col min="16146" max="16146" width="9.140625" style="38"/>
    <col min="16147" max="16147" width="10.28515625" style="38" bestFit="1" customWidth="1"/>
    <col min="16148" max="16148" width="13.140625" style="38" customWidth="1"/>
    <col min="16149" max="16384" width="9.140625" style="38"/>
  </cols>
  <sheetData>
    <row r="1" spans="1:24" ht="64.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 t="s">
        <v>131</v>
      </c>
      <c r="Q1" s="38"/>
      <c r="R1" s="38"/>
    </row>
    <row r="2" spans="1:24" s="5" customFormat="1" ht="12">
      <c r="A2" s="6"/>
      <c r="B2" s="6"/>
      <c r="C2" s="2"/>
      <c r="D2" s="7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4" s="5" customFormat="1" ht="12">
      <c r="A3" s="6" t="s">
        <v>0</v>
      </c>
      <c r="B3" s="10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0"/>
      <c r="W3" s="4"/>
      <c r="X3" s="4"/>
    </row>
    <row r="4" spans="1:24" s="5" customFormat="1" ht="12">
      <c r="A4" s="1" t="s">
        <v>1</v>
      </c>
      <c r="B4" s="10"/>
      <c r="C4" s="2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0"/>
      <c r="W4" s="9"/>
      <c r="X4" s="9"/>
    </row>
    <row r="5" spans="1:24" s="5" customFormat="1" ht="12">
      <c r="A5" s="1" t="s">
        <v>2</v>
      </c>
      <c r="B5" s="10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0"/>
      <c r="W5" s="4"/>
      <c r="X5" s="4"/>
    </row>
    <row r="6" spans="1:24" s="5" customFormat="1" ht="12">
      <c r="A6" s="1" t="s">
        <v>3</v>
      </c>
      <c r="B6" s="10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0"/>
      <c r="W6" s="4"/>
      <c r="X6" s="4"/>
    </row>
    <row r="7" spans="1:24" s="5" customFormat="1" ht="12">
      <c r="A7" s="1" t="s">
        <v>4</v>
      </c>
      <c r="B7" s="10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1"/>
      <c r="V7" s="10"/>
      <c r="W7" s="4"/>
      <c r="X7" s="4"/>
    </row>
    <row r="8" spans="1:24" s="5" customFormat="1" ht="12">
      <c r="A8" s="1"/>
      <c r="B8" s="1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</row>
    <row r="9" spans="1:24" s="14" customFormat="1" ht="12">
      <c r="A9" s="10"/>
      <c r="B9" s="10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24" s="24" customFormat="1" ht="18" customHeight="1">
      <c r="A10" s="151" t="s">
        <v>5</v>
      </c>
      <c r="B10" s="152" t="s">
        <v>132</v>
      </c>
      <c r="C10" s="153" t="s">
        <v>133</v>
      </c>
      <c r="D10" s="153"/>
      <c r="E10" s="153" t="s">
        <v>134</v>
      </c>
      <c r="F10" s="153"/>
      <c r="G10" s="153" t="s">
        <v>135</v>
      </c>
      <c r="H10" s="153"/>
      <c r="I10" s="153" t="s">
        <v>136</v>
      </c>
      <c r="J10" s="153"/>
      <c r="K10" s="153" t="s">
        <v>137</v>
      </c>
      <c r="L10" s="153"/>
      <c r="M10" s="153" t="s">
        <v>138</v>
      </c>
      <c r="N10" s="153"/>
      <c r="O10" s="154" t="s">
        <v>139</v>
      </c>
      <c r="P10" s="155"/>
      <c r="Q10" s="44"/>
      <c r="R10" s="45"/>
    </row>
    <row r="11" spans="1:24" s="50" customFormat="1" ht="18" customHeight="1">
      <c r="A11" s="46"/>
      <c r="B11" s="47"/>
      <c r="C11" s="156" t="s">
        <v>140</v>
      </c>
      <c r="D11" s="157" t="s">
        <v>141</v>
      </c>
      <c r="E11" s="156" t="s">
        <v>140</v>
      </c>
      <c r="F11" s="157" t="s">
        <v>141</v>
      </c>
      <c r="G11" s="156" t="s">
        <v>140</v>
      </c>
      <c r="H11" s="157" t="s">
        <v>141</v>
      </c>
      <c r="I11" s="156" t="s">
        <v>140</v>
      </c>
      <c r="J11" s="157" t="s">
        <v>141</v>
      </c>
      <c r="K11" s="156" t="s">
        <v>140</v>
      </c>
      <c r="L11" s="157" t="s">
        <v>141</v>
      </c>
      <c r="M11" s="156" t="s">
        <v>140</v>
      </c>
      <c r="N11" s="157" t="s">
        <v>141</v>
      </c>
      <c r="O11" s="156" t="s">
        <v>140</v>
      </c>
      <c r="P11" s="157" t="s">
        <v>141</v>
      </c>
      <c r="Q11" s="48"/>
      <c r="R11" s="49"/>
    </row>
    <row r="12" spans="1:24" s="41" customFormat="1" ht="18" customHeight="1">
      <c r="A12" s="158">
        <v>1</v>
      </c>
      <c r="B12" s="159" t="s">
        <v>142</v>
      </c>
      <c r="C12" s="160">
        <v>1</v>
      </c>
      <c r="D12" s="161">
        <f t="shared" ref="D12:D19" si="0">C12*$P12</f>
        <v>13092.78</v>
      </c>
      <c r="E12" s="160"/>
      <c r="F12" s="161">
        <f t="shared" ref="F12:F19" si="1">E12*$P12</f>
        <v>0</v>
      </c>
      <c r="G12" s="160"/>
      <c r="H12" s="161">
        <f>G12*$P12</f>
        <v>0</v>
      </c>
      <c r="I12" s="160"/>
      <c r="J12" s="161">
        <f>I12*$P12</f>
        <v>0</v>
      </c>
      <c r="K12" s="160"/>
      <c r="L12" s="161">
        <f>K12*$P12</f>
        <v>0</v>
      </c>
      <c r="M12" s="160"/>
      <c r="N12" s="161">
        <f>M12*$P12</f>
        <v>0</v>
      </c>
      <c r="O12" s="162">
        <f>C12+E12+G12+I12+K12+M12</f>
        <v>1</v>
      </c>
      <c r="P12" s="161">
        <f>OB_TOTAL!I15</f>
        <v>13092.78</v>
      </c>
      <c r="Q12" s="42"/>
      <c r="R12" s="43"/>
    </row>
    <row r="13" spans="1:24" s="41" customFormat="1" ht="18" customHeight="1">
      <c r="A13" s="158">
        <v>2</v>
      </c>
      <c r="B13" s="159" t="s">
        <v>33</v>
      </c>
      <c r="C13" s="160">
        <v>0.5</v>
      </c>
      <c r="D13" s="161">
        <f t="shared" si="0"/>
        <v>14745.93</v>
      </c>
      <c r="E13" s="160">
        <v>0.5</v>
      </c>
      <c r="F13" s="161">
        <v>14745.92</v>
      </c>
      <c r="G13" s="160"/>
      <c r="H13" s="161">
        <f t="shared" ref="H13" si="2">G13*$P13</f>
        <v>0</v>
      </c>
      <c r="I13" s="160"/>
      <c r="J13" s="161">
        <f t="shared" ref="J13:J19" si="3">I13*$P13</f>
        <v>0</v>
      </c>
      <c r="K13" s="160"/>
      <c r="L13" s="161">
        <f t="shared" ref="L13:L19" si="4">K13*$P13</f>
        <v>0</v>
      </c>
      <c r="M13" s="160"/>
      <c r="N13" s="161">
        <f t="shared" ref="N13" si="5">M13*$P13</f>
        <v>0</v>
      </c>
      <c r="O13" s="162">
        <f t="shared" ref="O13:O19" si="6">C13+E13+G13+I13+K13+M13</f>
        <v>1</v>
      </c>
      <c r="P13" s="161">
        <f>OB_TOTAL!I19</f>
        <v>29491.85</v>
      </c>
      <c r="Q13" s="42"/>
      <c r="R13" s="43"/>
    </row>
    <row r="14" spans="1:24" s="41" customFormat="1" ht="18" customHeight="1">
      <c r="A14" s="158">
        <v>3</v>
      </c>
      <c r="B14" s="159" t="s">
        <v>36</v>
      </c>
      <c r="C14" s="160">
        <v>0.3</v>
      </c>
      <c r="D14" s="161">
        <f t="shared" si="0"/>
        <v>52977.57</v>
      </c>
      <c r="E14" s="160">
        <v>0.3</v>
      </c>
      <c r="F14" s="161">
        <f t="shared" si="1"/>
        <v>52977.57</v>
      </c>
      <c r="G14" s="160">
        <v>0.3</v>
      </c>
      <c r="H14" s="161">
        <f t="shared" ref="H14" si="7">G14*$P14</f>
        <v>52977.57</v>
      </c>
      <c r="I14" s="160">
        <v>0.1</v>
      </c>
      <c r="J14" s="161">
        <f t="shared" si="3"/>
        <v>17659.189999999999</v>
      </c>
      <c r="K14" s="160"/>
      <c r="L14" s="161">
        <f t="shared" si="4"/>
        <v>0</v>
      </c>
      <c r="M14" s="160"/>
      <c r="N14" s="161">
        <f t="shared" ref="N14" si="8">M14*$P14</f>
        <v>0</v>
      </c>
      <c r="O14" s="162">
        <f t="shared" si="6"/>
        <v>1</v>
      </c>
      <c r="P14" s="161">
        <f>OB_TOTAL!I21</f>
        <v>176591.9</v>
      </c>
      <c r="Q14" s="42"/>
      <c r="R14" s="43"/>
    </row>
    <row r="15" spans="1:24" s="41" customFormat="1" ht="18" customHeight="1">
      <c r="A15" s="158">
        <v>4</v>
      </c>
      <c r="B15" s="159" t="s">
        <v>57</v>
      </c>
      <c r="C15" s="160"/>
      <c r="D15" s="161">
        <f t="shared" si="0"/>
        <v>0</v>
      </c>
      <c r="E15" s="160">
        <v>0.1</v>
      </c>
      <c r="F15" s="161">
        <f t="shared" si="1"/>
        <v>29594.85</v>
      </c>
      <c r="G15" s="160">
        <v>0.3</v>
      </c>
      <c r="H15" s="161">
        <f t="shared" ref="H15" si="9">G15*$P15</f>
        <v>88784.55</v>
      </c>
      <c r="I15" s="160">
        <v>0.3</v>
      </c>
      <c r="J15" s="161">
        <f t="shared" si="3"/>
        <v>88784.55</v>
      </c>
      <c r="K15" s="160">
        <v>0.2</v>
      </c>
      <c r="L15" s="161">
        <v>59189.71</v>
      </c>
      <c r="M15" s="160">
        <v>0.1</v>
      </c>
      <c r="N15" s="161">
        <f t="shared" ref="N15" si="10">M15*$P15</f>
        <v>29594.85</v>
      </c>
      <c r="O15" s="162">
        <f t="shared" si="6"/>
        <v>1</v>
      </c>
      <c r="P15" s="161">
        <f>OB_TOTAL!I30</f>
        <v>295948.51</v>
      </c>
      <c r="Q15" s="42"/>
      <c r="R15" s="43"/>
    </row>
    <row r="16" spans="1:24" s="41" customFormat="1" ht="18" customHeight="1">
      <c r="A16" s="158">
        <v>5</v>
      </c>
      <c r="B16" s="159" t="s">
        <v>71</v>
      </c>
      <c r="C16" s="160"/>
      <c r="D16" s="161">
        <f t="shared" si="0"/>
        <v>0</v>
      </c>
      <c r="E16" s="160">
        <v>0.1</v>
      </c>
      <c r="F16" s="161">
        <f t="shared" si="1"/>
        <v>21284.09</v>
      </c>
      <c r="G16" s="160">
        <v>0.3</v>
      </c>
      <c r="H16" s="161">
        <v>63852.25</v>
      </c>
      <c r="I16" s="160">
        <v>0.3</v>
      </c>
      <c r="J16" s="161">
        <v>63852.25</v>
      </c>
      <c r="K16" s="160">
        <v>0.2</v>
      </c>
      <c r="L16" s="161">
        <f t="shared" si="4"/>
        <v>42568.17</v>
      </c>
      <c r="M16" s="160">
        <v>0.1</v>
      </c>
      <c r="N16" s="161">
        <f t="shared" ref="N16" si="11">M16*$P16</f>
        <v>21284.09</v>
      </c>
      <c r="O16" s="162">
        <f t="shared" si="6"/>
        <v>1</v>
      </c>
      <c r="P16" s="161">
        <f>OB_TOTAL!I35</f>
        <v>212840.85</v>
      </c>
      <c r="Q16" s="42"/>
      <c r="R16" s="43"/>
    </row>
    <row r="17" spans="1:248" s="41" customFormat="1" ht="18" customHeight="1">
      <c r="A17" s="158">
        <v>6</v>
      </c>
      <c r="B17" s="159" t="s">
        <v>79</v>
      </c>
      <c r="C17" s="160"/>
      <c r="D17" s="161">
        <f t="shared" si="0"/>
        <v>0</v>
      </c>
      <c r="E17" s="160">
        <v>0.1</v>
      </c>
      <c r="F17" s="161">
        <f t="shared" si="1"/>
        <v>6543.42</v>
      </c>
      <c r="G17" s="160">
        <v>0.3</v>
      </c>
      <c r="H17" s="161">
        <f t="shared" ref="H17" si="12">G17*$P17</f>
        <v>19630.27</v>
      </c>
      <c r="I17" s="160">
        <v>0.3</v>
      </c>
      <c r="J17" s="161">
        <f t="shared" si="3"/>
        <v>19630.27</v>
      </c>
      <c r="K17" s="160">
        <v>0.2</v>
      </c>
      <c r="L17" s="161">
        <v>13086.86</v>
      </c>
      <c r="M17" s="160">
        <v>0.1</v>
      </c>
      <c r="N17" s="161">
        <f t="shared" ref="N17" si="13">M17*$P17</f>
        <v>6543.42</v>
      </c>
      <c r="O17" s="162">
        <f t="shared" si="6"/>
        <v>1</v>
      </c>
      <c r="P17" s="161">
        <f>OB_TOTAL!I39</f>
        <v>65434.239999999998</v>
      </c>
      <c r="Q17" s="42"/>
      <c r="R17" s="43"/>
    </row>
    <row r="18" spans="1:248" s="41" customFormat="1" ht="18" customHeight="1">
      <c r="A18" s="158">
        <v>7</v>
      </c>
      <c r="B18" s="159" t="s">
        <v>92</v>
      </c>
      <c r="C18" s="160"/>
      <c r="D18" s="161">
        <f t="shared" si="0"/>
        <v>0</v>
      </c>
      <c r="E18" s="160"/>
      <c r="F18" s="161">
        <f t="shared" si="1"/>
        <v>0</v>
      </c>
      <c r="G18" s="160"/>
      <c r="H18" s="161">
        <f t="shared" ref="H18" si="14">G18*$P18</f>
        <v>0</v>
      </c>
      <c r="I18" s="160"/>
      <c r="J18" s="161">
        <f t="shared" si="3"/>
        <v>0</v>
      </c>
      <c r="K18" s="160"/>
      <c r="L18" s="161">
        <f t="shared" si="4"/>
        <v>0</v>
      </c>
      <c r="M18" s="160">
        <v>1</v>
      </c>
      <c r="N18" s="161">
        <f t="shared" ref="N18" si="15">M18*$P18</f>
        <v>39049.43</v>
      </c>
      <c r="O18" s="162">
        <f t="shared" si="6"/>
        <v>1</v>
      </c>
      <c r="P18" s="161">
        <f>OB_TOTAL!I45</f>
        <v>39049.43</v>
      </c>
      <c r="Q18" s="42"/>
      <c r="R18" s="43"/>
    </row>
    <row r="19" spans="1:248" s="41" customFormat="1" ht="18" customHeight="1">
      <c r="A19" s="158">
        <v>8</v>
      </c>
      <c r="B19" s="159" t="s">
        <v>143</v>
      </c>
      <c r="C19" s="160"/>
      <c r="D19" s="161">
        <f t="shared" si="0"/>
        <v>0</v>
      </c>
      <c r="E19" s="160"/>
      <c r="F19" s="161">
        <f t="shared" si="1"/>
        <v>0</v>
      </c>
      <c r="G19" s="160"/>
      <c r="H19" s="161">
        <f t="shared" ref="H19" si="16">G19*$P19</f>
        <v>0</v>
      </c>
      <c r="I19" s="160"/>
      <c r="J19" s="161">
        <f t="shared" si="3"/>
        <v>0</v>
      </c>
      <c r="K19" s="160">
        <v>0.5</v>
      </c>
      <c r="L19" s="161">
        <f t="shared" si="4"/>
        <v>7058.52</v>
      </c>
      <c r="M19" s="160">
        <v>0.5</v>
      </c>
      <c r="N19" s="161">
        <v>7058.51</v>
      </c>
      <c r="O19" s="162">
        <f t="shared" si="6"/>
        <v>1</v>
      </c>
      <c r="P19" s="161">
        <f>OB_TOTAL!I50</f>
        <v>14117.03</v>
      </c>
      <c r="Q19" s="42"/>
      <c r="R19" s="43"/>
    </row>
    <row r="20" spans="1:248" s="41" customFormat="1" ht="18" customHeight="1">
      <c r="A20" s="163"/>
      <c r="B20" s="159" t="s">
        <v>144</v>
      </c>
      <c r="C20" s="164">
        <f>D20/$P$20</f>
        <v>9.5500000000000002E-2</v>
      </c>
      <c r="D20" s="165">
        <f>SUM(D12:D19)</f>
        <v>80816.28</v>
      </c>
      <c r="E20" s="164">
        <f>F20/$P$20</f>
        <v>0.14779999999999999</v>
      </c>
      <c r="F20" s="165">
        <f>SUM(F12:F19)</f>
        <v>125145.85</v>
      </c>
      <c r="G20" s="164">
        <f>H20/$P$20</f>
        <v>0.2661</v>
      </c>
      <c r="H20" s="165">
        <f>SUM(H12:H19)</f>
        <v>225244.64</v>
      </c>
      <c r="I20" s="164">
        <f>J20/$P$20</f>
        <v>0.2243</v>
      </c>
      <c r="J20" s="165">
        <f>SUM(J12:J19)</f>
        <v>189926.26</v>
      </c>
      <c r="K20" s="164">
        <f>L20/$P$20</f>
        <v>0.14399999999999999</v>
      </c>
      <c r="L20" s="165">
        <f>SUM(L12:L19)</f>
        <v>121903.26</v>
      </c>
      <c r="M20" s="164">
        <f>N20/$P$20</f>
        <v>0.12230000000000001</v>
      </c>
      <c r="N20" s="165">
        <f>SUM(N12:N19)</f>
        <v>103530.3</v>
      </c>
      <c r="O20" s="166">
        <f>P20/$P$20</f>
        <v>1</v>
      </c>
      <c r="P20" s="167">
        <f>SUM(P12:P19)</f>
        <v>846566.59</v>
      </c>
      <c r="Q20" s="42"/>
      <c r="R20" s="38"/>
    </row>
    <row r="21" spans="1:248" s="41" customFormat="1" ht="18" customHeight="1">
      <c r="A21" s="163"/>
      <c r="B21" s="159" t="s">
        <v>145</v>
      </c>
      <c r="C21" s="168">
        <f>C20</f>
        <v>9.5500000000000002E-2</v>
      </c>
      <c r="D21" s="161">
        <f>D20</f>
        <v>80816.28</v>
      </c>
      <c r="E21" s="168">
        <f>F21/$P$20</f>
        <v>0.24329999999999999</v>
      </c>
      <c r="F21" s="161">
        <f>D21+F20</f>
        <v>205962.13</v>
      </c>
      <c r="G21" s="168">
        <f>H21/$P$20</f>
        <v>0.50939999999999996</v>
      </c>
      <c r="H21" s="161">
        <f>F21+H20</f>
        <v>431206.77</v>
      </c>
      <c r="I21" s="168">
        <f>J21/$P$20</f>
        <v>0.73370000000000002</v>
      </c>
      <c r="J21" s="161">
        <f>H21+J20</f>
        <v>621133.03</v>
      </c>
      <c r="K21" s="168">
        <f>L21/$P$20</f>
        <v>0.87770000000000004</v>
      </c>
      <c r="L21" s="161">
        <f>J21+L20</f>
        <v>743036.29</v>
      </c>
      <c r="M21" s="168">
        <f>N21/$P$20</f>
        <v>1</v>
      </c>
      <c r="N21" s="161">
        <f>L21+N20</f>
        <v>846566.59</v>
      </c>
      <c r="P21" s="51"/>
      <c r="Q21" s="42"/>
      <c r="R21" s="73"/>
    </row>
    <row r="22" spans="1:248">
      <c r="P22" s="55"/>
      <c r="Q22" s="42"/>
      <c r="R22" s="56"/>
    </row>
    <row r="24" spans="1:248" s="41" customFormat="1" ht="24.95" customHeight="1">
      <c r="A24" s="35"/>
      <c r="B24" s="62" t="s">
        <v>130</v>
      </c>
      <c r="C24" s="57"/>
      <c r="D24" s="58"/>
      <c r="E24" s="58"/>
      <c r="F24" s="31"/>
      <c r="G24" s="56"/>
      <c r="H24" s="35"/>
      <c r="I24" s="35"/>
      <c r="J24" s="35"/>
      <c r="K24" s="35"/>
      <c r="L24" s="35"/>
      <c r="M24" s="35"/>
      <c r="N24" s="35"/>
      <c r="O24" s="58"/>
      <c r="P24" s="58"/>
      <c r="Q24" s="54"/>
      <c r="R24" s="52"/>
      <c r="S24" s="35"/>
      <c r="T24" s="35"/>
      <c r="U24" s="57"/>
      <c r="V24" s="58"/>
      <c r="W24" s="58"/>
      <c r="X24" s="31"/>
      <c r="Y24" s="56"/>
      <c r="Z24" s="35"/>
      <c r="AA24" s="35"/>
      <c r="AB24" s="57"/>
      <c r="AC24" s="58"/>
      <c r="AD24" s="58"/>
      <c r="AE24" s="31"/>
      <c r="AF24" s="56"/>
      <c r="AG24" s="35"/>
      <c r="AH24" s="35"/>
      <c r="AI24" s="57"/>
      <c r="AJ24" s="58"/>
      <c r="AK24" s="58"/>
      <c r="AL24" s="31"/>
      <c r="AM24" s="56"/>
      <c r="AN24" s="35"/>
      <c r="AO24" s="35"/>
      <c r="AP24" s="57"/>
      <c r="AQ24" s="58"/>
      <c r="AR24" s="58"/>
      <c r="AS24" s="31"/>
      <c r="AT24" s="56"/>
      <c r="AU24" s="35"/>
      <c r="AV24" s="35"/>
      <c r="AW24" s="57"/>
      <c r="AX24" s="58"/>
      <c r="AY24" s="58"/>
      <c r="AZ24" s="31"/>
      <c r="BA24" s="56"/>
      <c r="BB24" s="35"/>
      <c r="BC24" s="35"/>
      <c r="BD24" s="57"/>
      <c r="BE24" s="58"/>
      <c r="BF24" s="58"/>
      <c r="BG24" s="31"/>
      <c r="BH24" s="56"/>
      <c r="BI24" s="35"/>
      <c r="BJ24" s="35"/>
      <c r="BK24" s="57"/>
      <c r="BL24" s="58"/>
      <c r="BM24" s="58"/>
      <c r="BN24" s="31"/>
      <c r="BO24" s="56"/>
      <c r="BP24" s="35"/>
      <c r="BQ24" s="35"/>
      <c r="BR24" s="57"/>
      <c r="BS24" s="58"/>
      <c r="BT24" s="58"/>
      <c r="BU24" s="31"/>
      <c r="BV24" s="56"/>
      <c r="BW24" s="35"/>
      <c r="BX24" s="35"/>
      <c r="BY24" s="57"/>
      <c r="BZ24" s="58"/>
      <c r="CA24" s="58"/>
      <c r="CB24" s="31"/>
      <c r="CC24" s="56"/>
      <c r="CD24" s="35"/>
      <c r="CE24" s="35"/>
      <c r="CF24" s="57"/>
      <c r="CG24" s="58"/>
      <c r="CH24" s="58"/>
      <c r="CI24" s="31"/>
      <c r="CJ24" s="56"/>
      <c r="CK24" s="35"/>
      <c r="CL24" s="35"/>
      <c r="CM24" s="57"/>
      <c r="CN24" s="58"/>
      <c r="CO24" s="58"/>
      <c r="CP24" s="31"/>
      <c r="CQ24" s="56"/>
      <c r="CR24" s="35"/>
      <c r="CS24" s="35"/>
      <c r="CT24" s="57"/>
      <c r="CU24" s="58"/>
      <c r="CV24" s="58"/>
      <c r="CW24" s="31"/>
      <c r="CX24" s="56"/>
      <c r="CY24" s="35"/>
      <c r="CZ24" s="35"/>
      <c r="DA24" s="57"/>
      <c r="DB24" s="58"/>
      <c r="DC24" s="58"/>
      <c r="DD24" s="31"/>
      <c r="DE24" s="56"/>
      <c r="DF24" s="35"/>
      <c r="DG24" s="35"/>
      <c r="DH24" s="57"/>
      <c r="DI24" s="58"/>
      <c r="DJ24" s="58"/>
      <c r="DK24" s="31"/>
      <c r="DL24" s="56"/>
      <c r="DM24" s="35"/>
      <c r="DN24" s="35"/>
      <c r="DO24" s="57"/>
      <c r="DP24" s="58"/>
      <c r="DQ24" s="58"/>
      <c r="DR24" s="31"/>
      <c r="DS24" s="56"/>
      <c r="DT24" s="35"/>
      <c r="DU24" s="35"/>
      <c r="DV24" s="57"/>
      <c r="DW24" s="58"/>
      <c r="DX24" s="58"/>
      <c r="DY24" s="31"/>
      <c r="DZ24" s="56"/>
      <c r="EA24" s="35"/>
      <c r="EB24" s="35"/>
      <c r="EC24" s="57"/>
      <c r="ED24" s="58"/>
      <c r="EE24" s="58"/>
      <c r="EF24" s="31"/>
      <c r="EG24" s="56"/>
      <c r="EH24" s="35"/>
      <c r="EI24" s="35"/>
      <c r="EJ24" s="57"/>
      <c r="EK24" s="58"/>
      <c r="EL24" s="58"/>
      <c r="EM24" s="31"/>
      <c r="EN24" s="56"/>
      <c r="EO24" s="35"/>
      <c r="EP24" s="35"/>
      <c r="EQ24" s="57"/>
      <c r="ER24" s="58"/>
      <c r="ES24" s="58"/>
      <c r="ET24" s="31"/>
      <c r="EU24" s="56"/>
      <c r="EV24" s="35"/>
      <c r="EW24" s="35"/>
      <c r="EX24" s="57"/>
      <c r="EY24" s="58"/>
      <c r="EZ24" s="58"/>
      <c r="FA24" s="31"/>
      <c r="FB24" s="56"/>
      <c r="FC24" s="35"/>
      <c r="FD24" s="35"/>
      <c r="FE24" s="57"/>
      <c r="FF24" s="58"/>
      <c r="FG24" s="58"/>
      <c r="FH24" s="31"/>
      <c r="FI24" s="56"/>
      <c r="FJ24" s="35"/>
      <c r="FK24" s="35"/>
      <c r="FL24" s="57"/>
      <c r="FM24" s="58"/>
      <c r="FN24" s="58"/>
      <c r="FO24" s="31"/>
      <c r="FP24" s="56"/>
      <c r="FQ24" s="35"/>
      <c r="FR24" s="35"/>
      <c r="FS24" s="57"/>
      <c r="FT24" s="58"/>
      <c r="FU24" s="58"/>
      <c r="FV24" s="31"/>
      <c r="FW24" s="56"/>
      <c r="FX24" s="35"/>
      <c r="FY24" s="35"/>
      <c r="FZ24" s="57"/>
      <c r="GA24" s="58"/>
      <c r="GB24" s="58"/>
      <c r="GC24" s="31"/>
      <c r="GD24" s="56"/>
      <c r="GE24" s="35"/>
      <c r="GF24" s="35"/>
      <c r="GG24" s="57"/>
      <c r="GH24" s="58"/>
      <c r="GI24" s="58"/>
      <c r="GJ24" s="31"/>
      <c r="GK24" s="56"/>
      <c r="GL24" s="35"/>
      <c r="GM24" s="35"/>
      <c r="GN24" s="57"/>
      <c r="GO24" s="58"/>
      <c r="GP24" s="58"/>
      <c r="GQ24" s="31"/>
      <c r="GR24" s="56"/>
      <c r="GS24" s="35"/>
      <c r="GT24" s="35"/>
      <c r="GU24" s="57"/>
      <c r="GV24" s="58"/>
      <c r="GW24" s="58"/>
      <c r="GX24" s="31"/>
      <c r="GY24" s="56"/>
      <c r="GZ24" s="35"/>
      <c r="HA24" s="35"/>
      <c r="HB24" s="57"/>
      <c r="HC24" s="58"/>
      <c r="HD24" s="58"/>
      <c r="HE24" s="31"/>
      <c r="HF24" s="56"/>
      <c r="HG24" s="35"/>
      <c r="HH24" s="35"/>
      <c r="HI24" s="57"/>
      <c r="HJ24" s="58"/>
      <c r="HK24" s="58"/>
      <c r="HL24" s="31"/>
      <c r="HM24" s="56"/>
      <c r="HN24" s="35"/>
      <c r="HO24" s="35"/>
      <c r="HP24" s="57"/>
      <c r="HQ24" s="58"/>
      <c r="HR24" s="58"/>
      <c r="HS24" s="31"/>
      <c r="HT24" s="56"/>
      <c r="HU24" s="35"/>
      <c r="HV24" s="35"/>
      <c r="HW24" s="57"/>
      <c r="HX24" s="58"/>
      <c r="HY24" s="58"/>
      <c r="HZ24" s="31"/>
      <c r="IA24" s="56"/>
      <c r="IB24" s="35"/>
      <c r="IC24" s="35"/>
      <c r="ID24" s="57"/>
      <c r="IE24" s="58"/>
      <c r="IF24" s="58"/>
      <c r="IG24" s="31"/>
      <c r="IH24" s="56"/>
      <c r="II24" s="35"/>
      <c r="IJ24" s="35"/>
      <c r="IK24" s="57"/>
      <c r="IL24" s="58"/>
      <c r="IM24" s="58"/>
      <c r="IN24" s="31"/>
    </row>
    <row r="25" spans="1:248">
      <c r="Q25" s="31"/>
    </row>
    <row r="92" spans="1:248" s="53" customFormat="1">
      <c r="A92" s="38"/>
      <c r="B92" s="169"/>
      <c r="D92" s="5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54"/>
      <c r="R92" s="52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</row>
  </sheetData>
  <mergeCells count="7">
    <mergeCell ref="O10:P10"/>
    <mergeCell ref="C10:D10"/>
    <mergeCell ref="E10:F10"/>
    <mergeCell ref="G10:H10"/>
    <mergeCell ref="M10:N10"/>
    <mergeCell ref="I10:J10"/>
    <mergeCell ref="K10:L10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3" fitToHeight="3" orientation="landscape" horizontalDpi="300" verticalDpi="300" r:id="rId1"/>
  <headerFooter alignWithMargins="0"/>
  <ignoredErrors>
    <ignoredError sqref="D20 J20 H20:H21 F20:F21 E20:E21 G20:G21 I21:O21 I20 K20:O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8"/>
  <sheetViews>
    <sheetView showGridLines="0" topLeftCell="B8" zoomScale="85" zoomScaleNormal="85" workbookViewId="0">
      <selection activeCell="B18" sqref="B18:D18"/>
    </sheetView>
  </sheetViews>
  <sheetFormatPr defaultColWidth="12.5703125" defaultRowHeight="12.75"/>
  <cols>
    <col min="1" max="1" width="12.5703125" style="75"/>
    <col min="2" max="2" width="46.140625" style="75" customWidth="1"/>
    <col min="3" max="3" width="12.7109375" style="75" customWidth="1"/>
    <col min="4" max="4" width="36.85546875" style="75" customWidth="1"/>
    <col min="5" max="244" width="12.5703125" style="75"/>
    <col min="245" max="245" width="40.85546875" style="75" customWidth="1"/>
    <col min="246" max="246" width="37.5703125" style="75" customWidth="1"/>
    <col min="247" max="500" width="12.5703125" style="75"/>
    <col min="501" max="501" width="40.85546875" style="75" customWidth="1"/>
    <col min="502" max="502" width="37.5703125" style="75" customWidth="1"/>
    <col min="503" max="756" width="12.5703125" style="75"/>
    <col min="757" max="757" width="40.85546875" style="75" customWidth="1"/>
    <col min="758" max="758" width="37.5703125" style="75" customWidth="1"/>
    <col min="759" max="1012" width="12.5703125" style="75"/>
    <col min="1013" max="1013" width="40.85546875" style="75" customWidth="1"/>
    <col min="1014" max="1014" width="37.5703125" style="75" customWidth="1"/>
    <col min="1015" max="1268" width="12.5703125" style="75"/>
    <col min="1269" max="1269" width="40.85546875" style="75" customWidth="1"/>
    <col min="1270" max="1270" width="37.5703125" style="75" customWidth="1"/>
    <col min="1271" max="1524" width="12.5703125" style="75"/>
    <col min="1525" max="1525" width="40.85546875" style="75" customWidth="1"/>
    <col min="1526" max="1526" width="37.5703125" style="75" customWidth="1"/>
    <col min="1527" max="1780" width="12.5703125" style="75"/>
    <col min="1781" max="1781" width="40.85546875" style="75" customWidth="1"/>
    <col min="1782" max="1782" width="37.5703125" style="75" customWidth="1"/>
    <col min="1783" max="2036" width="12.5703125" style="75"/>
    <col min="2037" max="2037" width="40.85546875" style="75" customWidth="1"/>
    <col min="2038" max="2038" width="37.5703125" style="75" customWidth="1"/>
    <col min="2039" max="2292" width="12.5703125" style="75"/>
    <col min="2293" max="2293" width="40.85546875" style="75" customWidth="1"/>
    <col min="2294" max="2294" width="37.5703125" style="75" customWidth="1"/>
    <col min="2295" max="2548" width="12.5703125" style="75"/>
    <col min="2549" max="2549" width="40.85546875" style="75" customWidth="1"/>
    <col min="2550" max="2550" width="37.5703125" style="75" customWidth="1"/>
    <col min="2551" max="2804" width="12.5703125" style="75"/>
    <col min="2805" max="2805" width="40.85546875" style="75" customWidth="1"/>
    <col min="2806" max="2806" width="37.5703125" style="75" customWidth="1"/>
    <col min="2807" max="3060" width="12.5703125" style="75"/>
    <col min="3061" max="3061" width="40.85546875" style="75" customWidth="1"/>
    <col min="3062" max="3062" width="37.5703125" style="75" customWidth="1"/>
    <col min="3063" max="3316" width="12.5703125" style="75"/>
    <col min="3317" max="3317" width="40.85546875" style="75" customWidth="1"/>
    <col min="3318" max="3318" width="37.5703125" style="75" customWidth="1"/>
    <col min="3319" max="3572" width="12.5703125" style="75"/>
    <col min="3573" max="3573" width="40.85546875" style="75" customWidth="1"/>
    <col min="3574" max="3574" width="37.5703125" style="75" customWidth="1"/>
    <col min="3575" max="3828" width="12.5703125" style="75"/>
    <col min="3829" max="3829" width="40.85546875" style="75" customWidth="1"/>
    <col min="3830" max="3830" width="37.5703125" style="75" customWidth="1"/>
    <col min="3831" max="4084" width="12.5703125" style="75"/>
    <col min="4085" max="4085" width="40.85546875" style="75" customWidth="1"/>
    <col min="4086" max="4086" width="37.5703125" style="75" customWidth="1"/>
    <col min="4087" max="4340" width="12.5703125" style="75"/>
    <col min="4341" max="4341" width="40.85546875" style="75" customWidth="1"/>
    <col min="4342" max="4342" width="37.5703125" style="75" customWidth="1"/>
    <col min="4343" max="4596" width="12.5703125" style="75"/>
    <col min="4597" max="4597" width="40.85546875" style="75" customWidth="1"/>
    <col min="4598" max="4598" width="37.5703125" style="75" customWidth="1"/>
    <col min="4599" max="4852" width="12.5703125" style="75"/>
    <col min="4853" max="4853" width="40.85546875" style="75" customWidth="1"/>
    <col min="4854" max="4854" width="37.5703125" style="75" customWidth="1"/>
    <col min="4855" max="5108" width="12.5703125" style="75"/>
    <col min="5109" max="5109" width="40.85546875" style="75" customWidth="1"/>
    <col min="5110" max="5110" width="37.5703125" style="75" customWidth="1"/>
    <col min="5111" max="5364" width="12.5703125" style="75"/>
    <col min="5365" max="5365" width="40.85546875" style="75" customWidth="1"/>
    <col min="5366" max="5366" width="37.5703125" style="75" customWidth="1"/>
    <col min="5367" max="5620" width="12.5703125" style="75"/>
    <col min="5621" max="5621" width="40.85546875" style="75" customWidth="1"/>
    <col min="5622" max="5622" width="37.5703125" style="75" customWidth="1"/>
    <col min="5623" max="5876" width="12.5703125" style="75"/>
    <col min="5877" max="5877" width="40.85546875" style="75" customWidth="1"/>
    <col min="5878" max="5878" width="37.5703125" style="75" customWidth="1"/>
    <col min="5879" max="6132" width="12.5703125" style="75"/>
    <col min="6133" max="6133" width="40.85546875" style="75" customWidth="1"/>
    <col min="6134" max="6134" width="37.5703125" style="75" customWidth="1"/>
    <col min="6135" max="6388" width="12.5703125" style="75"/>
    <col min="6389" max="6389" width="40.85546875" style="75" customWidth="1"/>
    <col min="6390" max="6390" width="37.5703125" style="75" customWidth="1"/>
    <col min="6391" max="6644" width="12.5703125" style="75"/>
    <col min="6645" max="6645" width="40.85546875" style="75" customWidth="1"/>
    <col min="6646" max="6646" width="37.5703125" style="75" customWidth="1"/>
    <col min="6647" max="6900" width="12.5703125" style="75"/>
    <col min="6901" max="6901" width="40.85546875" style="75" customWidth="1"/>
    <col min="6902" max="6902" width="37.5703125" style="75" customWidth="1"/>
    <col min="6903" max="7156" width="12.5703125" style="75"/>
    <col min="7157" max="7157" width="40.85546875" style="75" customWidth="1"/>
    <col min="7158" max="7158" width="37.5703125" style="75" customWidth="1"/>
    <col min="7159" max="7412" width="12.5703125" style="75"/>
    <col min="7413" max="7413" width="40.85546875" style="75" customWidth="1"/>
    <col min="7414" max="7414" width="37.5703125" style="75" customWidth="1"/>
    <col min="7415" max="7668" width="12.5703125" style="75"/>
    <col min="7669" max="7669" width="40.85546875" style="75" customWidth="1"/>
    <col min="7670" max="7670" width="37.5703125" style="75" customWidth="1"/>
    <col min="7671" max="7924" width="12.5703125" style="75"/>
    <col min="7925" max="7925" width="40.85546875" style="75" customWidth="1"/>
    <col min="7926" max="7926" width="37.5703125" style="75" customWidth="1"/>
    <col min="7927" max="8180" width="12.5703125" style="75"/>
    <col min="8181" max="8181" width="40.85546875" style="75" customWidth="1"/>
    <col min="8182" max="8182" width="37.5703125" style="75" customWidth="1"/>
    <col min="8183" max="8436" width="12.5703125" style="75"/>
    <col min="8437" max="8437" width="40.85546875" style="75" customWidth="1"/>
    <col min="8438" max="8438" width="37.5703125" style="75" customWidth="1"/>
    <col min="8439" max="8692" width="12.5703125" style="75"/>
    <col min="8693" max="8693" width="40.85546875" style="75" customWidth="1"/>
    <col min="8694" max="8694" width="37.5703125" style="75" customWidth="1"/>
    <col min="8695" max="8948" width="12.5703125" style="75"/>
    <col min="8949" max="8949" width="40.85546875" style="75" customWidth="1"/>
    <col min="8950" max="8950" width="37.5703125" style="75" customWidth="1"/>
    <col min="8951" max="9204" width="12.5703125" style="75"/>
    <col min="9205" max="9205" width="40.85546875" style="75" customWidth="1"/>
    <col min="9206" max="9206" width="37.5703125" style="75" customWidth="1"/>
    <col min="9207" max="9460" width="12.5703125" style="75"/>
    <col min="9461" max="9461" width="40.85546875" style="75" customWidth="1"/>
    <col min="9462" max="9462" width="37.5703125" style="75" customWidth="1"/>
    <col min="9463" max="9716" width="12.5703125" style="75"/>
    <col min="9717" max="9717" width="40.85546875" style="75" customWidth="1"/>
    <col min="9718" max="9718" width="37.5703125" style="75" customWidth="1"/>
    <col min="9719" max="9972" width="12.5703125" style="75"/>
    <col min="9973" max="9973" width="40.85546875" style="75" customWidth="1"/>
    <col min="9974" max="9974" width="37.5703125" style="75" customWidth="1"/>
    <col min="9975" max="10228" width="12.5703125" style="75"/>
    <col min="10229" max="10229" width="40.85546875" style="75" customWidth="1"/>
    <col min="10230" max="10230" width="37.5703125" style="75" customWidth="1"/>
    <col min="10231" max="10484" width="12.5703125" style="75"/>
    <col min="10485" max="10485" width="40.85546875" style="75" customWidth="1"/>
    <col min="10486" max="10486" width="37.5703125" style="75" customWidth="1"/>
    <col min="10487" max="10740" width="12.5703125" style="75"/>
    <col min="10741" max="10741" width="40.85546875" style="75" customWidth="1"/>
    <col min="10742" max="10742" width="37.5703125" style="75" customWidth="1"/>
    <col min="10743" max="10996" width="12.5703125" style="75"/>
    <col min="10997" max="10997" width="40.85546875" style="75" customWidth="1"/>
    <col min="10998" max="10998" width="37.5703125" style="75" customWidth="1"/>
    <col min="10999" max="11252" width="12.5703125" style="75"/>
    <col min="11253" max="11253" width="40.85546875" style="75" customWidth="1"/>
    <col min="11254" max="11254" width="37.5703125" style="75" customWidth="1"/>
    <col min="11255" max="11508" width="12.5703125" style="75"/>
    <col min="11509" max="11509" width="40.85546875" style="75" customWidth="1"/>
    <col min="11510" max="11510" width="37.5703125" style="75" customWidth="1"/>
    <col min="11511" max="11764" width="12.5703125" style="75"/>
    <col min="11765" max="11765" width="40.85546875" style="75" customWidth="1"/>
    <col min="11766" max="11766" width="37.5703125" style="75" customWidth="1"/>
    <col min="11767" max="12020" width="12.5703125" style="75"/>
    <col min="12021" max="12021" width="40.85546875" style="75" customWidth="1"/>
    <col min="12022" max="12022" width="37.5703125" style="75" customWidth="1"/>
    <col min="12023" max="12276" width="12.5703125" style="75"/>
    <col min="12277" max="12277" width="40.85546875" style="75" customWidth="1"/>
    <col min="12278" max="12278" width="37.5703125" style="75" customWidth="1"/>
    <col min="12279" max="12532" width="12.5703125" style="75"/>
    <col min="12533" max="12533" width="40.85546875" style="75" customWidth="1"/>
    <col min="12534" max="12534" width="37.5703125" style="75" customWidth="1"/>
    <col min="12535" max="12788" width="12.5703125" style="75"/>
    <col min="12789" max="12789" width="40.85546875" style="75" customWidth="1"/>
    <col min="12790" max="12790" width="37.5703125" style="75" customWidth="1"/>
    <col min="12791" max="13044" width="12.5703125" style="75"/>
    <col min="13045" max="13045" width="40.85546875" style="75" customWidth="1"/>
    <col min="13046" max="13046" width="37.5703125" style="75" customWidth="1"/>
    <col min="13047" max="13300" width="12.5703125" style="75"/>
    <col min="13301" max="13301" width="40.85546875" style="75" customWidth="1"/>
    <col min="13302" max="13302" width="37.5703125" style="75" customWidth="1"/>
    <col min="13303" max="13556" width="12.5703125" style="75"/>
    <col min="13557" max="13557" width="40.85546875" style="75" customWidth="1"/>
    <col min="13558" max="13558" width="37.5703125" style="75" customWidth="1"/>
    <col min="13559" max="13812" width="12.5703125" style="75"/>
    <col min="13813" max="13813" width="40.85546875" style="75" customWidth="1"/>
    <col min="13814" max="13814" width="37.5703125" style="75" customWidth="1"/>
    <col min="13815" max="14068" width="12.5703125" style="75"/>
    <col min="14069" max="14069" width="40.85546875" style="75" customWidth="1"/>
    <col min="14070" max="14070" width="37.5703125" style="75" customWidth="1"/>
    <col min="14071" max="14324" width="12.5703125" style="75"/>
    <col min="14325" max="14325" width="40.85546875" style="75" customWidth="1"/>
    <col min="14326" max="14326" width="37.5703125" style="75" customWidth="1"/>
    <col min="14327" max="14580" width="12.5703125" style="75"/>
    <col min="14581" max="14581" width="40.85546875" style="75" customWidth="1"/>
    <col min="14582" max="14582" width="37.5703125" style="75" customWidth="1"/>
    <col min="14583" max="14836" width="12.5703125" style="75"/>
    <col min="14837" max="14837" width="40.85546875" style="75" customWidth="1"/>
    <col min="14838" max="14838" width="37.5703125" style="75" customWidth="1"/>
    <col min="14839" max="15092" width="12.5703125" style="75"/>
    <col min="15093" max="15093" width="40.85546875" style="75" customWidth="1"/>
    <col min="15094" max="15094" width="37.5703125" style="75" customWidth="1"/>
    <col min="15095" max="15348" width="12.5703125" style="75"/>
    <col min="15349" max="15349" width="40.85546875" style="75" customWidth="1"/>
    <col min="15350" max="15350" width="37.5703125" style="75" customWidth="1"/>
    <col min="15351" max="15604" width="12.5703125" style="75"/>
    <col min="15605" max="15605" width="40.85546875" style="75" customWidth="1"/>
    <col min="15606" max="15606" width="37.5703125" style="75" customWidth="1"/>
    <col min="15607" max="15860" width="12.5703125" style="75"/>
    <col min="15861" max="15861" width="40.85546875" style="75" customWidth="1"/>
    <col min="15862" max="15862" width="37.5703125" style="75" customWidth="1"/>
    <col min="15863" max="16116" width="12.5703125" style="75"/>
    <col min="16117" max="16117" width="40.85546875" style="75" customWidth="1"/>
    <col min="16118" max="16118" width="37.5703125" style="75" customWidth="1"/>
    <col min="16119" max="16384" width="12.5703125" style="75"/>
  </cols>
  <sheetData>
    <row r="1" spans="2:4" ht="13.5" customHeight="1" thickBot="1"/>
    <row r="2" spans="2:4" ht="15.75" customHeight="1">
      <c r="B2" s="95" t="s">
        <v>146</v>
      </c>
      <c r="C2" s="96"/>
      <c r="D2" s="97"/>
    </row>
    <row r="3" spans="2:4" ht="46.5" customHeight="1" thickBot="1">
      <c r="B3" s="98"/>
      <c r="C3" s="99"/>
      <c r="D3" s="100"/>
    </row>
    <row r="4" spans="2:4" ht="44.25" customHeight="1">
      <c r="B4" s="77" t="s">
        <v>147</v>
      </c>
      <c r="C4" s="78" t="s">
        <v>148</v>
      </c>
      <c r="D4" s="79">
        <v>3.8</v>
      </c>
    </row>
    <row r="5" spans="2:4" ht="44.25" customHeight="1">
      <c r="B5" s="77" t="s">
        <v>149</v>
      </c>
      <c r="C5" s="78" t="s">
        <v>150</v>
      </c>
      <c r="D5" s="79">
        <v>3.8</v>
      </c>
    </row>
    <row r="6" spans="2:4" ht="44.25" customHeight="1">
      <c r="B6" s="77" t="s">
        <v>151</v>
      </c>
      <c r="C6" s="78" t="s">
        <v>152</v>
      </c>
      <c r="D6" s="79">
        <v>0.5</v>
      </c>
    </row>
    <row r="7" spans="2:4" ht="44.25" customHeight="1">
      <c r="B7" s="77" t="s">
        <v>153</v>
      </c>
      <c r="C7" s="78" t="s">
        <v>154</v>
      </c>
      <c r="D7" s="79">
        <v>0.32</v>
      </c>
    </row>
    <row r="8" spans="2:4" ht="44.25" customHeight="1">
      <c r="B8" s="77" t="s">
        <v>155</v>
      </c>
      <c r="C8" s="78" t="s">
        <v>156</v>
      </c>
      <c r="D8" s="79">
        <v>1.02</v>
      </c>
    </row>
    <row r="9" spans="2:4" ht="44.25" customHeight="1" thickBot="1">
      <c r="B9" s="77" t="s">
        <v>157</v>
      </c>
      <c r="C9" s="78" t="s">
        <v>158</v>
      </c>
      <c r="D9" s="79">
        <v>6.7</v>
      </c>
    </row>
    <row r="10" spans="2:4" ht="44.25" customHeight="1">
      <c r="B10" s="101" t="s">
        <v>159</v>
      </c>
      <c r="C10" s="80" t="s">
        <v>160</v>
      </c>
      <c r="D10" s="81">
        <v>2</v>
      </c>
    </row>
    <row r="11" spans="2:4" ht="44.25" customHeight="1">
      <c r="B11" s="102"/>
      <c r="C11" s="82" t="s">
        <v>161</v>
      </c>
      <c r="D11" s="83">
        <v>0.65</v>
      </c>
    </row>
    <row r="12" spans="2:4" ht="44.25" customHeight="1">
      <c r="B12" s="102"/>
      <c r="C12" s="82" t="s">
        <v>162</v>
      </c>
      <c r="D12" s="83">
        <v>3</v>
      </c>
    </row>
    <row r="13" spans="2:4" ht="44.25" customHeight="1">
      <c r="B13" s="103"/>
      <c r="C13" s="84" t="s">
        <v>163</v>
      </c>
      <c r="D13" s="83">
        <v>0</v>
      </c>
    </row>
    <row r="14" spans="2:4" ht="44.25" customHeight="1" thickBot="1">
      <c r="B14" s="170" t="s">
        <v>164</v>
      </c>
      <c r="C14" s="171"/>
      <c r="D14" s="172">
        <f>SUM(D10:D13)</f>
        <v>5.65</v>
      </c>
    </row>
    <row r="15" spans="2:4" ht="44.25" customHeight="1" thickBot="1">
      <c r="B15" s="85" t="s">
        <v>165</v>
      </c>
      <c r="C15" s="86" t="s">
        <v>166</v>
      </c>
      <c r="D15" s="87">
        <f>(((((1+(D4+D5+D6+D7)/100)*(1+D8/100)*(1+D9/100))/(1-D14/100))-1)*100)</f>
        <v>23.86</v>
      </c>
    </row>
    <row r="16" spans="2:4" ht="44.25" customHeight="1" thickBot="1">
      <c r="B16" s="88" t="s">
        <v>167</v>
      </c>
      <c r="C16" s="86" t="s">
        <v>166</v>
      </c>
      <c r="D16" s="87">
        <f>D15-10</f>
        <v>13.86</v>
      </c>
    </row>
    <row r="17" spans="2:4" ht="44.25" customHeight="1" thickBot="1">
      <c r="B17" s="104" t="s">
        <v>168</v>
      </c>
      <c r="C17" s="105"/>
      <c r="D17" s="106"/>
    </row>
    <row r="18" spans="2:4" ht="39" customHeight="1" thickBot="1">
      <c r="B18" s="107" t="s">
        <v>169</v>
      </c>
      <c r="C18" s="108"/>
      <c r="D18" s="109"/>
    </row>
    <row r="19" spans="2:4" ht="35.25" customHeight="1" thickBot="1">
      <c r="B19" s="110" t="s">
        <v>170</v>
      </c>
      <c r="C19" s="111"/>
      <c r="D19" s="112"/>
    </row>
    <row r="20" spans="2:4">
      <c r="B20" s="89"/>
      <c r="C20" s="89"/>
      <c r="D20" s="89"/>
    </row>
    <row r="21" spans="2:4">
      <c r="B21" s="89"/>
      <c r="C21" s="89"/>
      <c r="D21" s="89"/>
    </row>
    <row r="22" spans="2:4">
      <c r="B22" s="89"/>
      <c r="C22" s="89"/>
      <c r="D22" s="89"/>
    </row>
    <row r="23" spans="2:4" ht="15">
      <c r="B23" s="90" t="s">
        <v>171</v>
      </c>
      <c r="C23" s="89"/>
      <c r="D23" s="89"/>
    </row>
    <row r="24" spans="2:4" ht="15">
      <c r="B24" s="91" t="s">
        <v>172</v>
      </c>
      <c r="C24" s="89"/>
      <c r="D24" s="89"/>
    </row>
    <row r="25" spans="2:4">
      <c r="B25" s="89"/>
      <c r="C25" s="89"/>
      <c r="D25" s="89"/>
    </row>
    <row r="26" spans="2:4">
      <c r="B26" s="89"/>
      <c r="C26" s="89"/>
      <c r="D26" s="89"/>
    </row>
    <row r="38" spans="1:4">
      <c r="A38" s="76"/>
      <c r="B38" s="76"/>
      <c r="C38" s="76"/>
      <c r="D38" s="76"/>
    </row>
    <row r="55" spans="4:23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</row>
    <row r="56" spans="4:23"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</row>
    <row r="58" spans="4:23"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</row>
  </sheetData>
  <mergeCells count="5">
    <mergeCell ref="B2:D3"/>
    <mergeCell ref="B10:B13"/>
    <mergeCell ref="B17:D17"/>
    <mergeCell ref="B18:D18"/>
    <mergeCell ref="B19:D19"/>
  </mergeCells>
  <pageMargins left="1.1811023622047245" right="0.78740157480314965" top="1.1811023622047245" bottom="0.78740157480314965" header="0.51181102362204722" footer="0.51181102362204722"/>
  <pageSetup paperSize="9" scale="9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4F9C7CD32174A950E6F1C9200EDDE" ma:contentTypeVersion="13" ma:contentTypeDescription="Create a new document." ma:contentTypeScope="" ma:versionID="6c2cdf199a92b21f316635ebee9f0d6e">
  <xsd:schema xmlns:xsd="http://www.w3.org/2001/XMLSchema" xmlns:xs="http://www.w3.org/2001/XMLSchema" xmlns:p="http://schemas.microsoft.com/office/2006/metadata/properties" xmlns:ns2="fb81a0b8-eecc-4ff0-8a10-415e27ed2cac" xmlns:ns3="92f52dd7-6fb3-4417-b5d2-f235d36329c2" targetNamespace="http://schemas.microsoft.com/office/2006/metadata/properties" ma:root="true" ma:fieldsID="15cae74df432f863891637b2128edf9a" ns2:_="" ns3:_="">
    <xsd:import namespace="fb81a0b8-eecc-4ff0-8a10-415e27ed2cac"/>
    <xsd:import namespace="92f52dd7-6fb3-4417-b5d2-f235d3632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1a0b8-eecc-4ff0-8a10-415e27ed2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d8dff1b-5af7-488a-936e-21066b4763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52dd7-6fb3-4417-b5d2-f235d3632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81a0b8-eecc-4ff0-8a10-415e27ed2c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A48010-7145-4FDF-9E8C-28245DCAB860}"/>
</file>

<file path=customXml/itemProps2.xml><?xml version="1.0" encoding="utf-8"?>
<ds:datastoreItem xmlns:ds="http://schemas.openxmlformats.org/officeDocument/2006/customXml" ds:itemID="{DF8B5B93-6098-4A79-B878-4ED4263D1B37}"/>
</file>

<file path=customXml/itemProps3.xml><?xml version="1.0" encoding="utf-8"?>
<ds:datastoreItem xmlns:ds="http://schemas.openxmlformats.org/officeDocument/2006/customXml" ds:itemID="{21998310-AB40-4E1A-BF1B-81536938F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Schneider</dc:creator>
  <cp:keywords/>
  <dc:description/>
  <cp:lastModifiedBy/>
  <cp:revision/>
  <dcterms:created xsi:type="dcterms:W3CDTF">2020-02-03T13:13:42Z</dcterms:created>
  <dcterms:modified xsi:type="dcterms:W3CDTF">2024-06-19T16:04:46Z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0x010100DA04F9C7CD32174A950E6F1C9200EDDE</vt:lpwstr>
  </property>
</Properties>
</file>