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CASAS DE TRATAMENTO DE ÁGUAS - AGRICULTURA/PARANAZINHO/CASA H/"/>
    </mc:Choice>
  </mc:AlternateContent>
  <xr:revisionPtr revIDLastSave="1534" documentId="11_6E4AA15E6FAF702F4541F4DC9BAE0157DA19F047" xr6:coauthVersionLast="47" xr6:coauthVersionMax="47" xr10:uidLastSave="{5FC2B2E5-81A5-46CD-B074-2EADC3A535D1}"/>
  <bookViews>
    <workbookView xWindow="-120" yWindow="-120" windowWidth="29040" windowHeight="15840" xr2:uid="{00000000-000D-0000-FFFF-FFFF00000000}"/>
  </bookViews>
  <sheets>
    <sheet name="OB_TOTAL" sheetId="2" r:id="rId1"/>
    <sheet name="CRONOGRAMA PROPOSTO" sheetId="3" r:id="rId2"/>
    <sheet name="BDI" sheetId="7" r:id="rId3"/>
  </sheets>
  <externalReferences>
    <externalReference r:id="rId4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PROPOSTO'!$B$35:$F$98</definedName>
    <definedName name="_xlnm._FilterDatabase" localSheetId="0" hidden="1">OB_TOTAL!$A$14:$P$86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2">BDI!#REF!</definedName>
    <definedName name="_xlnm.Print_Area" localSheetId="1">'CRONOGRAMA PROPOSTO'!$A$1:$J$31</definedName>
    <definedName name="_xlnm.Print_Area" localSheetId="0">OB_TOTAL!$A$1:$N$94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OB_TOTAL!$13:$14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3" l="1"/>
  <c r="H14" i="3"/>
  <c r="H15" i="3"/>
  <c r="H16" i="3"/>
  <c r="H18" i="3"/>
  <c r="H19" i="3"/>
  <c r="H20" i="3"/>
  <c r="F13" i="3"/>
  <c r="F14" i="3"/>
  <c r="F15" i="3"/>
  <c r="F16" i="3"/>
  <c r="F17" i="3"/>
  <c r="F18" i="3"/>
  <c r="F19" i="3"/>
  <c r="F20" i="3"/>
  <c r="D13" i="3"/>
  <c r="D14" i="3"/>
  <c r="D15" i="3"/>
  <c r="D16" i="3"/>
  <c r="D17" i="3"/>
  <c r="D18" i="3"/>
  <c r="D19" i="3"/>
  <c r="D20" i="3"/>
  <c r="I13" i="3"/>
  <c r="I14" i="3"/>
  <c r="I15" i="3"/>
  <c r="I16" i="3"/>
  <c r="I17" i="3"/>
  <c r="I18" i="3"/>
  <c r="I19" i="3"/>
  <c r="I20" i="3"/>
  <c r="I21" i="3"/>
  <c r="J20" i="3"/>
  <c r="J19" i="3"/>
  <c r="I81" i="2"/>
  <c r="Q81" i="2"/>
  <c r="I82" i="2"/>
  <c r="Q82" i="2"/>
  <c r="I83" i="2"/>
  <c r="Q83" i="2"/>
  <c r="Q75" i="2"/>
  <c r="I75" i="2"/>
  <c r="Q76" i="2"/>
  <c r="I76" i="2"/>
  <c r="Q80" i="2"/>
  <c r="I80" i="2"/>
  <c r="Q79" i="2"/>
  <c r="I79" i="2"/>
  <c r="Q78" i="2"/>
  <c r="I78" i="2"/>
  <c r="Q77" i="2"/>
  <c r="I77" i="2"/>
  <c r="Q68" i="2"/>
  <c r="I68" i="2"/>
  <c r="Q65" i="2"/>
  <c r="I65" i="2"/>
  <c r="Q61" i="2"/>
  <c r="I61" i="2"/>
  <c r="Q60" i="2"/>
  <c r="I60" i="2"/>
  <c r="Q57" i="2"/>
  <c r="I57" i="2"/>
  <c r="Q50" i="2"/>
  <c r="I50" i="2"/>
  <c r="Q53" i="2"/>
  <c r="I53" i="2"/>
  <c r="Q43" i="2"/>
  <c r="I43" i="2"/>
  <c r="Q44" i="2"/>
  <c r="I44" i="2"/>
  <c r="Q38" i="2"/>
  <c r="I38" i="2"/>
  <c r="Q37" i="2"/>
  <c r="I37" i="2"/>
  <c r="Q33" i="2"/>
  <c r="I33" i="2"/>
  <c r="Q36" i="2"/>
  <c r="I36" i="2"/>
  <c r="I19" i="2"/>
  <c r="Q19" i="2"/>
  <c r="I20" i="2"/>
  <c r="Q20" i="2"/>
  <c r="I21" i="2"/>
  <c r="Q21" i="2"/>
  <c r="I22" i="2"/>
  <c r="Q22" i="2"/>
  <c r="I23" i="2"/>
  <c r="Q23" i="2"/>
  <c r="I24" i="2"/>
  <c r="Q24" i="2"/>
  <c r="I25" i="2"/>
  <c r="Q25" i="2"/>
  <c r="I26" i="2"/>
  <c r="Q26" i="2"/>
  <c r="I12" i="3"/>
  <c r="I72" i="2"/>
  <c r="Q72" i="2"/>
  <c r="I73" i="2"/>
  <c r="Q73" i="2"/>
  <c r="I74" i="2" l="1"/>
  <c r="I84" i="2" s="1"/>
  <c r="I67" i="2"/>
  <c r="Q71" i="2"/>
  <c r="I71" i="2"/>
  <c r="Q70" i="2"/>
  <c r="I70" i="2"/>
  <c r="Q64" i="2"/>
  <c r="Q66" i="2"/>
  <c r="Q84" i="2"/>
  <c r="Q85" i="2"/>
  <c r="I66" i="2"/>
  <c r="I64" i="2"/>
  <c r="Q62" i="2"/>
  <c r="I62" i="2"/>
  <c r="Q59" i="2"/>
  <c r="I59" i="2"/>
  <c r="Q55" i="2"/>
  <c r="I55" i="2"/>
  <c r="Q51" i="2"/>
  <c r="I51" i="2"/>
  <c r="I45" i="2"/>
  <c r="Q45" i="2"/>
  <c r="I46" i="2"/>
  <c r="Q46" i="2"/>
  <c r="I47" i="2"/>
  <c r="Q47" i="2"/>
  <c r="I48" i="2"/>
  <c r="Q48" i="2"/>
  <c r="I49" i="2"/>
  <c r="Q49" i="2"/>
  <c r="J21" i="3" l="1"/>
  <c r="D21" i="3" s="1"/>
  <c r="I69" i="2"/>
  <c r="I63" i="2"/>
  <c r="J18" i="3" s="1"/>
  <c r="I58" i="2"/>
  <c r="J17" i="3" s="1"/>
  <c r="H21" i="3" l="1"/>
  <c r="F21" i="3"/>
  <c r="F22" i="3" s="1"/>
  <c r="Q30" i="2"/>
  <c r="Q31" i="2"/>
  <c r="Q32" i="2"/>
  <c r="Q34" i="2"/>
  <c r="Q35" i="2"/>
  <c r="I30" i="2"/>
  <c r="I31" i="2"/>
  <c r="I32" i="2"/>
  <c r="I34" i="2"/>
  <c r="I35" i="2"/>
  <c r="Q16" i="2"/>
  <c r="Q18" i="2"/>
  <c r="Q27" i="2"/>
  <c r="Q29" i="2"/>
  <c r="Q40" i="2"/>
  <c r="Q41" i="2"/>
  <c r="Q42" i="2"/>
  <c r="Q52" i="2"/>
  <c r="Q56" i="2"/>
  <c r="I27" i="2"/>
  <c r="I18" i="2"/>
  <c r="I52" i="2" l="1"/>
  <c r="I42" i="2"/>
  <c r="I41" i="2"/>
  <c r="I40" i="2"/>
  <c r="I29" i="2"/>
  <c r="I28" i="2" s="1"/>
  <c r="I17" i="2"/>
  <c r="I16" i="2"/>
  <c r="D14" i="7"/>
  <c r="D15" i="7" s="1"/>
  <c r="D16" i="7" s="1"/>
  <c r="I56" i="2"/>
  <c r="I39" i="2" l="1"/>
  <c r="J15" i="3" s="1"/>
  <c r="I54" i="2"/>
  <c r="J16" i="3" s="1"/>
  <c r="J14" i="3"/>
  <c r="I15" i="2"/>
  <c r="J12" i="3" s="1"/>
  <c r="H12" i="3" s="1"/>
  <c r="J13" i="3"/>
  <c r="H22" i="3" l="1"/>
  <c r="G16" i="2"/>
  <c r="J76" i="2" l="1"/>
  <c r="J75" i="2"/>
  <c r="J83" i="2"/>
  <c r="J82" i="2"/>
  <c r="J81" i="2"/>
  <c r="J79" i="2"/>
  <c r="J74" i="2"/>
  <c r="J80" i="2"/>
  <c r="J77" i="2"/>
  <c r="J78" i="2"/>
  <c r="J68" i="2"/>
  <c r="J67" i="2"/>
  <c r="J61" i="2"/>
  <c r="J65" i="2"/>
  <c r="J57" i="2"/>
  <c r="J60" i="2"/>
  <c r="J53" i="2"/>
  <c r="J50" i="2"/>
  <c r="J44" i="2"/>
  <c r="J43" i="2"/>
  <c r="J37" i="2"/>
  <c r="J38" i="2"/>
  <c r="J36" i="2"/>
  <c r="J33" i="2"/>
  <c r="J20" i="2"/>
  <c r="J22" i="2"/>
  <c r="J21" i="2"/>
  <c r="J26" i="2"/>
  <c r="J25" i="2"/>
  <c r="J23" i="2"/>
  <c r="J19" i="2"/>
  <c r="J24" i="2"/>
  <c r="J72" i="2"/>
  <c r="J73" i="2"/>
  <c r="J66" i="2"/>
  <c r="J59" i="2"/>
  <c r="J64" i="2"/>
  <c r="J70" i="2"/>
  <c r="J71" i="2"/>
  <c r="J62" i="2"/>
  <c r="J63" i="2"/>
  <c r="J69" i="2"/>
  <c r="J58" i="2"/>
  <c r="J51" i="2"/>
  <c r="J55" i="2"/>
  <c r="J47" i="2"/>
  <c r="J48" i="2"/>
  <c r="J46" i="2"/>
  <c r="J45" i="2"/>
  <c r="J49" i="2"/>
  <c r="J31" i="2"/>
  <c r="J35" i="2"/>
  <c r="J32" i="2"/>
  <c r="J34" i="2"/>
  <c r="J30" i="2"/>
  <c r="J27" i="2"/>
  <c r="J18" i="2"/>
  <c r="J39" i="2"/>
  <c r="J54" i="2"/>
  <c r="J41" i="2"/>
  <c r="J29" i="2"/>
  <c r="J56" i="2"/>
  <c r="J28" i="2"/>
  <c r="J16" i="2"/>
  <c r="J52" i="2"/>
  <c r="J42" i="2"/>
  <c r="J15" i="2"/>
  <c r="J17" i="2"/>
  <c r="J40" i="2"/>
  <c r="J22" i="3"/>
  <c r="D12" i="3"/>
  <c r="F12" i="3"/>
  <c r="D22" i="3" l="1"/>
  <c r="C22" i="3" s="1"/>
  <c r="C23" i="3" s="1"/>
  <c r="I22" i="3"/>
  <c r="G22" i="3"/>
  <c r="E22" i="3"/>
  <c r="D23" i="3" l="1"/>
  <c r="F23" i="3" s="1"/>
  <c r="E23" i="3" s="1"/>
  <c r="H23" i="3" l="1"/>
  <c r="G23" i="3" s="1"/>
</calcChain>
</file>

<file path=xl/sharedStrings.xml><?xml version="1.0" encoding="utf-8"?>
<sst xmlns="http://schemas.openxmlformats.org/spreadsheetml/2006/main" count="340" uniqueCount="185">
  <si>
    <t>ITEM</t>
  </si>
  <si>
    <t>DESCRIÇÃO DO ITEM</t>
  </si>
  <si>
    <t>UNID</t>
  </si>
  <si>
    <t>QTDE</t>
  </si>
  <si>
    <t>TOTAL UNIT</t>
  </si>
  <si>
    <t>TOTAL</t>
  </si>
  <si>
    <t>(%)</t>
  </si>
  <si>
    <t>CÓDIGO REFERÊNCIA</t>
  </si>
  <si>
    <t>COMPLEMENTAÇÃO DA DESCRIÇÃO</t>
  </si>
  <si>
    <t>TOTAL DO ORÇAMENTO</t>
  </si>
  <si>
    <t>CRONOGRAMA FÍSICO-FINANCEIRO</t>
  </si>
  <si>
    <t>DESCRIÇÃO ETAPA</t>
  </si>
  <si>
    <t>Medição 01</t>
  </si>
  <si>
    <t>Medição 02</t>
  </si>
  <si>
    <t>FINAL</t>
  </si>
  <si>
    <t>FÍSICO (%)</t>
  </si>
  <si>
    <t>FINANC (R$)</t>
  </si>
  <si>
    <t>TOTAL POR MEDIÇÃO</t>
  </si>
  <si>
    <t>TOTAL ACUMULADO POR MEDIÇÃO</t>
  </si>
  <si>
    <t>FONTE REFERÊNCIA</t>
  </si>
  <si>
    <t>R$ UNIT</t>
  </si>
  <si>
    <t>5.1</t>
  </si>
  <si>
    <t xml:space="preserve">     </t>
  </si>
  <si>
    <t>m</t>
  </si>
  <si>
    <t>m2</t>
  </si>
  <si>
    <t>m3</t>
  </si>
  <si>
    <t>1.1</t>
  </si>
  <si>
    <t>3.1</t>
  </si>
  <si>
    <t>2.1</t>
  </si>
  <si>
    <t>4.1</t>
  </si>
  <si>
    <t>4.2</t>
  </si>
  <si>
    <t>4.3</t>
  </si>
  <si>
    <t>OBSERVAÇÕES</t>
  </si>
  <si>
    <t>Colocada em local a ser definido pela fiscalização</t>
  </si>
  <si>
    <t>PLANILHA ORÇAMENTO BASE  -  VALORES MÁXIMOS</t>
  </si>
  <si>
    <t>ADMINISTRAÇÃO CENTRAL</t>
  </si>
  <si>
    <t>RISCOS</t>
  </si>
  <si>
    <t>DESPESAS FINANCEIRAS</t>
  </si>
  <si>
    <t>LUCRO</t>
  </si>
  <si>
    <t>%</t>
  </si>
  <si>
    <t>ENCARGOS SOCIAIS SEM DESONERAÇÃO</t>
  </si>
  <si>
    <t>SERVIÇOS PRELIMINARES</t>
  </si>
  <si>
    <t>4.4</t>
  </si>
  <si>
    <t>AC(*)</t>
  </si>
  <si>
    <t>ADMINISTRAÇÃO LOCAL</t>
  </si>
  <si>
    <t>AL(*)</t>
  </si>
  <si>
    <t>R(*)</t>
  </si>
  <si>
    <t>SEGUROS E GARANTIAS</t>
  </si>
  <si>
    <t>SG(*)</t>
  </si>
  <si>
    <t>DF(*)</t>
  </si>
  <si>
    <t>L(*)</t>
  </si>
  <si>
    <t>TRIBUTOS (T)</t>
  </si>
  <si>
    <t>ISS</t>
  </si>
  <si>
    <t>PIS</t>
  </si>
  <si>
    <t>COFINS</t>
  </si>
  <si>
    <t>CPRB</t>
  </si>
  <si>
    <t>SUB-TOTAL</t>
  </si>
  <si>
    <t>BDI</t>
  </si>
  <si>
    <t>BDI REDUZIDO - LIGANTES BETUMINOSOS</t>
  </si>
  <si>
    <t>PERCENTUAL DE ISS =  5% X 40% = 2,00% (**)</t>
  </si>
  <si>
    <t>BDI = (((((1+(AC+AL+R+SG)/100)x(1+DF/100)x(1+L/100))/(1-T/100))-1)x100)</t>
  </si>
  <si>
    <t>(*) PERCENTUAIS MÉDIOS - EM CONFORMIDADE COM O ACÓRDÃO 2622/13-P TCU                                                                                               (**) % DA BASE DE CÁLCULO DO(S) MUNICIPIO(S) ABRANGIDO(S) PELA OBRA</t>
  </si>
  <si>
    <t>Adailton Rogério de Oliveira</t>
  </si>
  <si>
    <t>Engenheiro Civil - CREA PR 68.917/D</t>
  </si>
  <si>
    <t>BDI: 20,34% - já incormporado aos preços unitários (ver composição do BDI)</t>
  </si>
  <si>
    <t>CURITIBA</t>
  </si>
  <si>
    <t>PLACA DE OBRA EM CHAPA GALVANIZADA, INCLUSIVE ESTRUTURA DE MADEIRA</t>
  </si>
  <si>
    <t>SINAPI</t>
  </si>
  <si>
    <t>FUNDAÇÃO</t>
  </si>
  <si>
    <t>2.2</t>
  </si>
  <si>
    <t>Kg</t>
  </si>
  <si>
    <t>LANÇAMENTO COM USO DE BALDES, ADENSAMENTO E ACABAMENTO DE CONCRETO EM ESTRUTURAS. AF_02/2022</t>
  </si>
  <si>
    <t>3.2</t>
  </si>
  <si>
    <t>4.5</t>
  </si>
  <si>
    <t>4.6</t>
  </si>
  <si>
    <t>PORTÃO EM TUBO DE FERRO GALVANIZADO DE 2", DE ABRIR, DUAS FOLHAS, DE 2,00 X 2,00M, TELA MALHA REVESTIDA 76 X 76MM, Nº12, INCLUSIVE DOBRADIÇAS E TRANCAS/FERROLHO</t>
  </si>
  <si>
    <t>ORSE SE</t>
  </si>
  <si>
    <t>PINTURA COM TINTA ALQUÍDICA DE FUNDO (TIPO ZARCÃO) APLICADA A ROLO OU PINCEL SOBRE PERFIL METÁLICO EXECUTADO EM FÁBRICA (POR DEMÃO). AF_01/2020</t>
  </si>
  <si>
    <t>PINTURA COM TINTA ALQUÍDICA DE FUNDO E ACABAMENTO (ESMALTE SINTÉTICO GRAFITE) PULVERIZADA SOBRE SUPERFÍCIES METÁLICAS (EXCETO PERFIL) EXECUTADO EM OBRA (POR DEMÃO). AF_01/2020 PE</t>
  </si>
  <si>
    <t>Piên, 20 de Dezembro 2022.</t>
  </si>
  <si>
    <t>ICO-001</t>
  </si>
  <si>
    <t>Tabela de referência: SINAPI-NOV_22 / CURITIBA-ABR_22 / ORSE SE-NOV_22</t>
  </si>
  <si>
    <r>
      <t xml:space="preserve">BDI ESTIMATIVO  - SEM DESONERAÇÃO                           </t>
    </r>
    <r>
      <rPr>
        <b/>
        <sz val="20"/>
        <rFont val="Calibri"/>
        <family val="2"/>
        <scheme val="minor"/>
      </rPr>
      <t xml:space="preserve">          CONSTRUÇÃO E REFORMA DE EDIFÍCIOS</t>
    </r>
  </si>
  <si>
    <t>DEMOLIÇÃO E REMOÇÃO</t>
  </si>
  <si>
    <t>DEMOLIÇÃO DE ALVENARIA DE BLOCO FURADO, DE FORMA MANUAL, SEM REAPROVEITAMENTO. AF_12/2017</t>
  </si>
  <si>
    <t>3.3</t>
  </si>
  <si>
    <t>3.4</t>
  </si>
  <si>
    <t>3.5</t>
  </si>
  <si>
    <t>3.6</t>
  </si>
  <si>
    <t>3.7</t>
  </si>
  <si>
    <t>3.8</t>
  </si>
  <si>
    <t>3.9</t>
  </si>
  <si>
    <t>3.10</t>
  </si>
  <si>
    <t>ESTACA BROCA DE CONCRETO, DIÂMETRO DE 30CM, ESCAVAÇÃO MANUAL COM TRADO CONCHA, INTEIRAMENTE ARMADA. AF_05/2020</t>
  </si>
  <si>
    <t>FABRICAÇÃO, MONTAGEM E DESMONTAGEM DE FÔRMA PARA VIGA BALDRAME, EM MADEIRA SERRADA, E=25 MM, 4 UTILIZAÇÕES. AF_06/2017</t>
  </si>
  <si>
    <t>CONCRETO FCK = 25MPA, TRAÇO 1:2,3:2,7 (EM MASSA SECA DE CIMENTO/AREIA MÉDIA/BRITA 1) - PREPARO MECÂNICO COM BETONEIRA 400 L. AF_05/2021</t>
  </si>
  <si>
    <t>REATERRO MANUAL APILOADO COM SOQUETE. AF_10/2017</t>
  </si>
  <si>
    <t>IMPERMEABILIZAÇÃO DE SUPERFÍCIE COM EMULSÃO ASFÁLTICA, 2 DEMÃOS. AF_06/2018</t>
  </si>
  <si>
    <t>ARMAÇÃO DE PILAR OU VIGA DE UMA ESTRUTURA CONVENCIONAL DE CONCRETO ARMADO UTILIZANDO AÇO CA-60 DE 5,0 MM - MONTAGEM. AF_06/2022</t>
  </si>
  <si>
    <t>ARMAÇÃO DE PILAR OU VIGA DE UMA ESTRUTURA CONVENCIONAL DE CONCRETO ARMADO UTILIZANDO AÇO CA-50 DE 10,00 MM - MONTAGEM. AF_06/2022</t>
  </si>
  <si>
    <t>ARMAÇÃO DE PILAR OU VIGA DE UMA ESTRUTURA CONVENCIONAL DE CONCRETO ARMADO UTILIZANDO AÇO CA-50 DE 8,00 MM - MONTAGEM. AF_06/2022</t>
  </si>
  <si>
    <t>SUPRAESTRUTURA</t>
  </si>
  <si>
    <t>MONTAGEM E DESMONTAGEM DE FÔRMA DE PILARES RETANGULARES E ESTRUTURAS SIMILARES, PÉ-DIREITO SIMPLES, EM MADEIRA SERRADA, 4 UTILIZAÇÕES. AF_09/2020</t>
  </si>
  <si>
    <t>MONTAGEM E DESMONTAGEM DE FÔRMA DE VIGA, ESCORAMENTO COM PONTALETE DE MADEIRA, PÉ-DIREITO SIMPLES, EM MADEIRA SERRADA, 4 UTILIZAÇÕES. AF_09/2020</t>
  </si>
  <si>
    <t>4.7</t>
  </si>
  <si>
    <t>4.8</t>
  </si>
  <si>
    <t>4.9</t>
  </si>
  <si>
    <t>4.10</t>
  </si>
  <si>
    <t>4.11</t>
  </si>
  <si>
    <t>4.12</t>
  </si>
  <si>
    <t>FABRICAÇÃO DE FÔRMA PARA LAJES, EM MADEIRA SERRADA, E=25 MM. AF_09/2020</t>
  </si>
  <si>
    <t>5.2</t>
  </si>
  <si>
    <t>CHAPISCO APLICADO EM ALVENARIAS E ESTRUTURAS DE CONCRETO INTERNAS, COM COLHER DE PEDREIRO. ARGAMASSA TRAÇO 1:3 COM PREPARO EM BETONEIRA 400L. AF_10/2022</t>
  </si>
  <si>
    <t>MASSA ÚNICA, PARA RECEBIMENTO DE PINTURA, EM ARGAMASSA TRAÇO 1:2:8, PREPARO MECÂNICO COM BETONEIRA 400L, APLICADA MANUALMENTE EM FACES INTERNAS DE PAREDES, ESPESSURA DE 20MM, COM EXECUÇÃO DE TALISCAS. AF_06/2014</t>
  </si>
  <si>
    <t>6.1</t>
  </si>
  <si>
    <t>6.2</t>
  </si>
  <si>
    <t>7.1</t>
  </si>
  <si>
    <t>7.2</t>
  </si>
  <si>
    <t>APLICAÇÃO MANUAL DE PINTURA COM TINTA LÁTEX ACRÍLICA EM PAREDES, DUAS DEMÃOS. AF_06/2014</t>
  </si>
  <si>
    <t>APLICAÇÃO DE FUNDO SELADOR ACRÍLICO EM PAREDES, UMA DEMÃO. AF_06/2014</t>
  </si>
  <si>
    <t>8.1</t>
  </si>
  <si>
    <t>8.2</t>
  </si>
  <si>
    <t>CERCA COM MOURÕES DE CONCRETO, RETO, H=3,00 M, ESPAÇAMENTO DE 2,5M, CRAVADOS 0,5 M, COM 4 FIOS DE ARAME DE AÇO OVALADO 15X17 - FORNECIMENTO E INSTALAÇÃO. AF_05/2020</t>
  </si>
  <si>
    <t>8.3</t>
  </si>
  <si>
    <t>8.4</t>
  </si>
  <si>
    <t>Obra: CASA H - ESTRADA MUNICIPAL RURAL PARANAZINHO, PIÊN-PR</t>
  </si>
  <si>
    <t>Medição 03</t>
  </si>
  <si>
    <t>2.3</t>
  </si>
  <si>
    <t>2.4</t>
  </si>
  <si>
    <t>2.5</t>
  </si>
  <si>
    <t>2.6</t>
  </si>
  <si>
    <t>2.7</t>
  </si>
  <si>
    <t>2.8</t>
  </si>
  <si>
    <t>2.9</t>
  </si>
  <si>
    <t>2.10</t>
  </si>
  <si>
    <t>REMOÇÃO DE TELHAS, DE FIBROCIMENTO, METÁLICA E CERÂMICA, DE FORMA MANUAL, SEM REAPROVEITAMENTO. AF_12/2017</t>
  </si>
  <si>
    <t>REMOÇÃO DE LUMINÁRIAS, DE FORMA MANUAL, SEM REAPROVEITAMENTO. AF_12/2017</t>
  </si>
  <si>
    <t>Un</t>
  </si>
  <si>
    <t>REMOÇÃO DE CABOS ELÉTRICOS, DE FORMA MANUAL, SEM REAPROVEITAMENTO. AF_12/2017</t>
  </si>
  <si>
    <t>REMOÇÃO DE FORROS DE DRYWALL, PVC E FIBROMINERAL, DE FORMA MANUAL, SEM REAPROVEITAMENTO. AF_12/2017</t>
  </si>
  <si>
    <t>REMOÇÃO DE PORTAS, DE FORMA MANUAL, SEM REAPROVEITAMENTO. AF_12/2017</t>
  </si>
  <si>
    <t>DEMOLIÇÃO DE PILARES E VIGAS EM CONCRETO ARMADO, DE FORMA MECANIZADA COM MARTELETE, SEM REAPROVEITAMENTO. AF_12/2017</t>
  </si>
  <si>
    <t>DEMOLIÇÃO DE LAJES, DE FORMA MANUAL, SEM REAPROVEITAMENTO. AF_12/2017</t>
  </si>
  <si>
    <t>CARGA, MANOBRA E DESCARGA DE ENTULHO EM CAMINHÃO BASCULANTE 6M³ - CARGA COM ESCAVADEIRA HIDRÁULICA(CAÇAMBA DE 0,80 M³ / 111 HP) E DESCARGA LIVRE (UNIDADE:M3). AF_07/2020</t>
  </si>
  <si>
    <t>LOCAÇÃO CONVENCIONAL DE OBRA, UTILIZANDO GABARITO DE TÁBUAS CORRIDAS PONTALETADAS A CADA 2,00M - 2 UTILIZAÇÕES. AF_10/2018</t>
  </si>
  <si>
    <t>ESCAVAÇÃO MANUAL DE VALA PARA VIGA BALDRAME (INCLUINDO ESCAVAÇÃO PARA COLOCAÇÃO DE FÔRMAS). AF_06/2017</t>
  </si>
  <si>
    <t>4.13</t>
  </si>
  <si>
    <t>4.14</t>
  </si>
  <si>
    <t>CORTE E DOBRA DE AÇO CA-60, DIÂMETRO DE 5,0 MM.. AF_06/2022</t>
  </si>
  <si>
    <t>CORTE E DOBRA DE AÇO CA-50, DIÂMETRO DE 6,3 MM. AF_06/2022</t>
  </si>
  <si>
    <t>CORTE E DOBRA DE AÇO CA-50, DIÂMETRO DE 8,0 MM. AF_06/2022</t>
  </si>
  <si>
    <t>ALVENARIA E FECHAMENTOS</t>
  </si>
  <si>
    <t>ALVENARIA DE VEDAÇÃO DE BLOCOS CERÂMICOS FURADOS NA HORIZONTAL DE 14X9X19CM (ESPESSURA 14CM, BLOCO DEITADO) E ARGAMASSA DE ASSENTAMENTO COM PREPARO EM BETONEIRA. AF_12/2021</t>
  </si>
  <si>
    <t>ALVENARIA DE VEDAÇÃO COM ELEMENTO VAZADO DE CERÂMICA (COBOGÓ) DE 7X20X20 CM E ARGAMASSA DE ASSENTAMENTO COM PREPARO EM BETONEIRA. AF_05/2020</t>
  </si>
  <si>
    <t>5.3</t>
  </si>
  <si>
    <t>VERGA MOLDADA IN LOCO EM CONCRETO PARA PORTAS COM ATÉ 1,5 M DE VÃO. AF_03/2016</t>
  </si>
  <si>
    <t>REVESTIMENTO</t>
  </si>
  <si>
    <t>6.3</t>
  </si>
  <si>
    <t>6.4</t>
  </si>
  <si>
    <t>CHAPISCO APLICADO EM ALVENARIA (COM PRESENÇA DE VÃOS) E ESTRUTURAS DE CONCRETO DE FACHADA COM COLHER DE PEDREIRO. ARGAMASSA TRAÇO 1:3 COM PREPARO EM BETONEIRA 400L. AF_10/2022</t>
  </si>
  <si>
    <t>EMBOÇO OU MASSA ÚNICA EM ARGAMASSA TRAÇO 1:2:8, PREPARO MECÂNICO COM BETONEIRA 400L, APLICADA MANUALMENTE EM PANOS DE FACHADA COM PRESENÇA DE VÃOS, ESPESSURA DE 25MM. AF_08/2022</t>
  </si>
  <si>
    <t>PAVIMENTAÇÃO INTERNA</t>
  </si>
  <si>
    <t>7.3</t>
  </si>
  <si>
    <t>PISO CIMENTADO, TRAÇO 1:3 (CIMENTO E AREIA), ACABAMENTO LISO, ESPESSURA 4,0 CM, PREPARO MECÂNICO DA ARGAMASSA. AF_09/2020</t>
  </si>
  <si>
    <t>EXECUÇÃO DE PASSEIO (CALÇADA) OU PISO DE CONCRETO COM CONCRETO MOLDADO IN LOCO, FEITO EM OBRA, ACABAMENTO CONVENCIONAL, ESPESSURA 6CM, ARMADO. AF_08/2022</t>
  </si>
  <si>
    <t>ESQUADRIAS</t>
  </si>
  <si>
    <t>un</t>
  </si>
  <si>
    <t>KIT DE PORTA DE MADEIRA PARA PINTURA, SEMI-OCA (LEVE OU MÉDIA), PADRÃO MÉDIO, 80X210CM, ESPESSURA DE 3,5CM, ITENS INCLUSOS: DOBRADIÇAS, MONTAGEM E INSTALAÇÃO DO BATENTE, FECHADRUA COM EXECUÇÃO DO FURO - FORNECIMENTO E INSTALAÇÃO. AF_12/2019</t>
  </si>
  <si>
    <t>CALÇADA EM CONCRETO E CERCA</t>
  </si>
  <si>
    <t>LASTRO COM MATERIAL GRANULAR, APLICADO EM PISOS OU LAJES SBORE SOLO, ESPESSURA DE *5 CM*. AF_08/2017</t>
  </si>
  <si>
    <t>PINTURAS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</si>
  <si>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</si>
  <si>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</si>
  <si>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</si>
  <si>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</si>
  <si>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</si>
  <si>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</si>
  <si>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</si>
  <si>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</si>
  <si>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</si>
  <si>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APLICAÇÃO E LIXAMENTO DE MASSA LÁTEX EM PAREDES, DUAS DEMÂOS. AF_06/2014</t>
  </si>
  <si>
    <t>APLICAÇÃO DE FUNDO SELADOR ACRÍLICO EM TETO, UMA DEMÃO. AF_06/2014</t>
  </si>
  <si>
    <t>APLICAÇÃO MANUAL DE PINTURA COM TINTA LÁTEX ACRÍLICA EM TETO, DUAS DEMÃOS. AF_06/2014</t>
  </si>
  <si>
    <t>PINTURA FUNDO NIVELADOR ALQUÍDICO BRANCO EM MADEIRA. AF_01/2021</t>
  </si>
  <si>
    <t>PINTURA TINTA DE ACABAMENTO (PIGMENTADA) ESMALTE SINTÉTICO ACETINADO EM MADEIRA, 2 DEMÃOS. AF_01/2021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</si>
</sst>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.000_);_(* \(#,##0.000\);_(* &quot;-&quot;??_);_(@_)"/>
    <numFmt numFmtId="166" formatCode="_(* #,##0.00000000_);_(* \(#,##0.00000000\);_(* &quot;-&quot;??_);_(@_)"/>
    <numFmt numFmtId="167" formatCode="0.0%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</font>
    <font>
      <sz val="8"/>
      <name val="Arial"/>
    </font>
    <font>
      <sz val="8"/>
      <name val="MS Sans Serif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BDF"/>
        <bgColor indexed="64"/>
      </patternFill>
    </fill>
  </fills>
  <borders count="41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43" fontId="12" fillId="0" borderId="0" applyFont="0" applyFill="0" applyBorder="0" applyAlignment="0" applyProtection="0"/>
    <xf numFmtId="0" fontId="15" fillId="0" borderId="0"/>
    <xf numFmtId="0" fontId="16" fillId="0" borderId="0"/>
    <xf numFmtId="0" fontId="14" fillId="0" borderId="0"/>
    <xf numFmtId="164" fontId="14" fillId="0" borderId="0" applyFont="0" applyFill="0" applyBorder="0" applyAlignment="0" applyProtection="0"/>
    <xf numFmtId="0" fontId="15" fillId="0" borderId="0"/>
  </cellStyleXfs>
  <cellXfs count="190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2" applyFont="1" applyBorder="1" applyAlignment="1">
      <alignment horizontal="right" vertical="center"/>
    </xf>
    <xf numFmtId="164" fontId="2" fillId="0" borderId="0" xfId="2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right" vertical="center"/>
    </xf>
    <xf numFmtId="164" fontId="2" fillId="0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0" xfId="2" applyFont="1" applyBorder="1" applyAlignment="1">
      <alignment horizontal="right" vertical="center" wrapText="1"/>
    </xf>
    <xf numFmtId="164" fontId="2" fillId="0" borderId="0" xfId="2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 shrinkToFit="1"/>
    </xf>
    <xf numFmtId="164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164" fontId="3" fillId="2" borderId="0" xfId="2" applyFont="1" applyFill="1" applyBorder="1" applyAlignment="1">
      <alignment horizontal="center" vertical="center" wrapText="1" shrinkToFit="1"/>
    </xf>
    <xf numFmtId="164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Border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right" vertical="center" wrapText="1" shrinkToFit="1"/>
    </xf>
    <xf numFmtId="0" fontId="4" fillId="0" borderId="6" xfId="1" applyFont="1" applyFill="1" applyBorder="1" applyAlignment="1">
      <alignment horizontal="left" vertical="center" wrapText="1" shrinkToFit="1"/>
    </xf>
    <xf numFmtId="164" fontId="4" fillId="0" borderId="6" xfId="2" applyFont="1" applyFill="1" applyBorder="1" applyAlignment="1">
      <alignment horizontal="right" vertical="center" wrapText="1" shrinkToFit="1"/>
    </xf>
    <xf numFmtId="164" fontId="4" fillId="0" borderId="7" xfId="2" applyFont="1" applyFill="1" applyBorder="1" applyAlignment="1">
      <alignment horizontal="right" vertical="center" wrapText="1" shrinkToFit="1"/>
    </xf>
    <xf numFmtId="164" fontId="4" fillId="0" borderId="6" xfId="2" applyFont="1" applyFill="1" applyBorder="1" applyAlignment="1">
      <alignment horizontal="center" vertical="center" wrapText="1" shrinkToFit="1"/>
    </xf>
    <xf numFmtId="164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6" xfId="1" applyFont="1" applyFill="1" applyBorder="1" applyAlignment="1">
      <alignment horizontal="left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164" fontId="5" fillId="0" borderId="7" xfId="2" applyFont="1" applyFill="1" applyBorder="1" applyAlignment="1">
      <alignment horizontal="right" vertical="center" wrapText="1" shrinkToFit="1"/>
    </xf>
    <xf numFmtId="164" fontId="5" fillId="0" borderId="6" xfId="2" applyFont="1" applyFill="1" applyBorder="1" applyAlignment="1">
      <alignment horizontal="right" vertical="center" wrapText="1" shrinkToFit="1"/>
    </xf>
    <xf numFmtId="164" fontId="5" fillId="0" borderId="8" xfId="2" applyFont="1" applyFill="1" applyBorder="1" applyAlignment="1">
      <alignment horizontal="right" vertical="center" wrapText="1" shrinkToFit="1"/>
    </xf>
    <xf numFmtId="10" fontId="5" fillId="0" borderId="6" xfId="3" applyNumberFormat="1" applyFont="1" applyFill="1" applyBorder="1" applyAlignment="1">
      <alignment horizontal="right" vertical="center" wrapText="1" shrinkToFit="1"/>
    </xf>
    <xf numFmtId="164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4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164" fontId="6" fillId="0" borderId="6" xfId="2" applyFont="1" applyBorder="1" applyAlignment="1">
      <alignment horizontal="right" vertical="center" wrapText="1" shrinkToFit="1"/>
    </xf>
    <xf numFmtId="164" fontId="7" fillId="0" borderId="7" xfId="2" applyFont="1" applyBorder="1" applyAlignment="1">
      <alignment horizontal="right" vertical="center" wrapText="1" shrinkToFit="1"/>
    </xf>
    <xf numFmtId="164" fontId="6" fillId="0" borderId="6" xfId="2" applyFont="1" applyBorder="1" applyAlignment="1">
      <alignment horizontal="center" vertical="center" wrapText="1" shrinkToFit="1"/>
    </xf>
    <xf numFmtId="164" fontId="7" fillId="0" borderId="8" xfId="2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164" fontId="6" fillId="0" borderId="0" xfId="2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/>
    </xf>
    <xf numFmtId="164" fontId="5" fillId="0" borderId="0" xfId="2" applyFont="1" applyBorder="1" applyAlignment="1">
      <alignment horizontal="right" vertical="center" wrapText="1"/>
    </xf>
    <xf numFmtId="164" fontId="5" fillId="0" borderId="0" xfId="2" applyFont="1" applyBorder="1" applyAlignment="1">
      <alignment horizontal="center" vertical="center"/>
    </xf>
    <xf numFmtId="164" fontId="5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/>
    </xf>
    <xf numFmtId="0" fontId="1" fillId="0" borderId="0" xfId="1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164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64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9" fontId="11" fillId="2" borderId="11" xfId="3" applyFont="1" applyFill="1" applyBorder="1" applyAlignment="1">
      <alignment horizontal="center" vertical="center"/>
    </xf>
    <xf numFmtId="164" fontId="11" fillId="5" borderId="11" xfId="2" applyFont="1" applyFill="1" applyBorder="1" applyAlignment="1">
      <alignment horizontal="center" vertical="center"/>
    </xf>
    <xf numFmtId="164" fontId="11" fillId="0" borderId="0" xfId="2" applyFont="1" applyAlignment="1">
      <alignment vertical="center"/>
    </xf>
    <xf numFmtId="167" fontId="11" fillId="0" borderId="0" xfId="3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164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4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164" fontId="4" fillId="7" borderId="11" xfId="2" applyFont="1" applyFill="1" applyBorder="1" applyAlignment="1">
      <alignment vertical="center"/>
    </xf>
    <xf numFmtId="0" fontId="1" fillId="0" borderId="0" xfId="1" applyFill="1" applyAlignment="1">
      <alignment vertical="center"/>
    </xf>
    <xf numFmtId="164" fontId="1" fillId="0" borderId="0" xfId="1" applyNumberFormat="1" applyFill="1" applyAlignment="1">
      <alignment vertical="center"/>
    </xf>
    <xf numFmtId="167" fontId="1" fillId="0" borderId="0" xfId="3" applyNumberFormat="1"/>
    <xf numFmtId="9" fontId="1" fillId="0" borderId="0" xfId="3"/>
    <xf numFmtId="164" fontId="1" fillId="0" borderId="0" xfId="2"/>
    <xf numFmtId="164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center" vertical="center"/>
    </xf>
    <xf numFmtId="164" fontId="1" fillId="0" borderId="0" xfId="2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5" fillId="0" borderId="0" xfId="1" applyFont="1"/>
    <xf numFmtId="0" fontId="3" fillId="0" borderId="0" xfId="1" applyFont="1" applyBorder="1" applyAlignment="1">
      <alignment horizontal="center" vertical="center"/>
    </xf>
    <xf numFmtId="164" fontId="8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43" fontId="5" fillId="0" borderId="0" xfId="16" applyFont="1" applyBorder="1" applyAlignment="1">
      <alignment horizontal="right" vertical="center"/>
    </xf>
    <xf numFmtId="0" fontId="3" fillId="0" borderId="2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center" vertical="center" wrapText="1" shrinkToFit="1"/>
    </xf>
    <xf numFmtId="0" fontId="2" fillId="8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164" fontId="4" fillId="8" borderId="6" xfId="2" applyFont="1" applyFill="1" applyBorder="1" applyAlignment="1">
      <alignment horizontal="center" vertical="center" wrapText="1" shrinkToFit="1"/>
    </xf>
    <xf numFmtId="164" fontId="5" fillId="8" borderId="6" xfId="2" applyFont="1" applyFill="1" applyBorder="1" applyAlignment="1">
      <alignment horizontal="right" vertical="center" wrapText="1" shrinkToFit="1"/>
    </xf>
    <xf numFmtId="164" fontId="4" fillId="8" borderId="6" xfId="2" applyFont="1" applyFill="1" applyBorder="1" applyAlignment="1">
      <alignment horizontal="right" vertical="center" wrapText="1" shrinkToFit="1"/>
    </xf>
    <xf numFmtId="164" fontId="6" fillId="8" borderId="6" xfId="2" applyFont="1" applyFill="1" applyBorder="1" applyAlignment="1">
      <alignment horizontal="center" vertical="center" wrapText="1" shrinkToFit="1"/>
    </xf>
    <xf numFmtId="164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Border="1" applyAlignment="1">
      <alignment horizontal="center" vertical="center" wrapText="1" shrinkToFit="1"/>
    </xf>
    <xf numFmtId="17" fontId="3" fillId="0" borderId="0" xfId="1" applyNumberFormat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left" vertical="center" wrapText="1" shrinkToFit="1"/>
    </xf>
    <xf numFmtId="164" fontId="4" fillId="0" borderId="0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43" fontId="1" fillId="0" borderId="0" xfId="16" applyFont="1"/>
    <xf numFmtId="0" fontId="15" fillId="0" borderId="0" xfId="17" applyAlignment="1" applyProtection="1">
      <alignment vertical="center"/>
      <protection locked="0"/>
    </xf>
    <xf numFmtId="0" fontId="15" fillId="0" borderId="0" xfId="17" applyProtection="1">
      <protection locked="0"/>
    </xf>
    <xf numFmtId="0" fontId="15" fillId="0" borderId="0" xfId="17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0" fillId="0" borderId="17" xfId="21" applyFont="1" applyBorder="1" applyAlignment="1">
      <alignment vertical="center"/>
    </xf>
    <xf numFmtId="0" fontId="20" fillId="0" borderId="28" xfId="21" applyFont="1" applyBorder="1" applyAlignment="1">
      <alignment horizontal="center" vertical="center"/>
    </xf>
    <xf numFmtId="2" fontId="21" fillId="0" borderId="33" xfId="21" applyNumberFormat="1" applyFont="1" applyBorder="1" applyAlignment="1">
      <alignment vertical="center"/>
    </xf>
    <xf numFmtId="0" fontId="20" fillId="0" borderId="27" xfId="21" applyFont="1" applyBorder="1" applyAlignment="1">
      <alignment horizontal="center" vertical="center"/>
    </xf>
    <xf numFmtId="2" fontId="21" fillId="0" borderId="34" xfId="21" applyNumberFormat="1" applyFont="1" applyBorder="1" applyAlignment="1">
      <alignment horizontal="right" vertical="center"/>
    </xf>
    <xf numFmtId="0" fontId="20" fillId="0" borderId="33" xfId="21" applyFont="1" applyBorder="1" applyAlignment="1">
      <alignment horizontal="center" vertical="center"/>
    </xf>
    <xf numFmtId="2" fontId="21" fillId="0" borderId="32" xfId="21" applyNumberFormat="1" applyFont="1" applyBorder="1" applyAlignment="1">
      <alignment horizontal="right" vertical="center"/>
    </xf>
    <xf numFmtId="0" fontId="20" fillId="0" borderId="32" xfId="21" applyFont="1" applyBorder="1" applyAlignment="1">
      <alignment horizontal="center" vertical="center"/>
    </xf>
    <xf numFmtId="0" fontId="20" fillId="0" borderId="35" xfId="21" applyFont="1" applyBorder="1" applyAlignment="1">
      <alignment horizontal="right" vertical="center"/>
    </xf>
    <xf numFmtId="0" fontId="20" fillId="0" borderId="30" xfId="21" applyFont="1" applyBorder="1" applyAlignment="1">
      <alignment vertical="center"/>
    </xf>
    <xf numFmtId="2" fontId="21" fillId="0" borderId="36" xfId="21" applyNumberFormat="1" applyFont="1" applyBorder="1" applyAlignment="1">
      <alignment vertical="center"/>
    </xf>
    <xf numFmtId="0" fontId="20" fillId="9" borderId="18" xfId="21" applyFont="1" applyFill="1" applyBorder="1" applyAlignment="1">
      <alignment vertical="center"/>
    </xf>
    <xf numFmtId="0" fontId="20" fillId="9" borderId="24" xfId="21" applyFont="1" applyFill="1" applyBorder="1" applyAlignment="1">
      <alignment horizontal="center" vertical="center"/>
    </xf>
    <xf numFmtId="4" fontId="20" fillId="9" borderId="31" xfId="21" applyNumberFormat="1" applyFont="1" applyFill="1" applyBorder="1" applyAlignment="1">
      <alignment horizontal="right" vertical="center"/>
    </xf>
    <xf numFmtId="0" fontId="20" fillId="9" borderId="18" xfId="21" applyFont="1" applyFill="1" applyBorder="1" applyAlignment="1">
      <alignment vertical="center" wrapText="1"/>
    </xf>
    <xf numFmtId="0" fontId="17" fillId="0" borderId="0" xfId="21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10" fontId="1" fillId="6" borderId="11" xfId="3" applyNumberFormat="1" applyFill="1" applyBorder="1" applyAlignment="1">
      <alignment vertical="center"/>
    </xf>
    <xf numFmtId="10" fontId="1" fillId="2" borderId="11" xfId="3" applyNumberForma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37" xfId="1" applyFont="1" applyFill="1" applyBorder="1" applyAlignment="1">
      <alignment horizontal="right" vertical="center" wrapText="1" shrinkToFit="1"/>
    </xf>
    <xf numFmtId="0" fontId="1" fillId="0" borderId="37" xfId="1" applyFont="1" applyFill="1" applyBorder="1" applyAlignment="1">
      <alignment horizontal="left" vertical="center" wrapText="1" shrinkToFit="1"/>
    </xf>
    <xf numFmtId="0" fontId="1" fillId="0" borderId="37" xfId="1" applyFont="1" applyFill="1" applyBorder="1" applyAlignment="1">
      <alignment horizontal="center" vertical="center" wrapText="1" shrinkToFit="1"/>
    </xf>
    <xf numFmtId="164" fontId="5" fillId="0" borderId="38" xfId="2" applyFont="1" applyFill="1" applyBorder="1" applyAlignment="1">
      <alignment horizontal="right" vertical="center" wrapText="1" shrinkToFit="1"/>
    </xf>
    <xf numFmtId="164" fontId="5" fillId="0" borderId="37" xfId="2" applyFont="1" applyFill="1" applyBorder="1" applyAlignment="1">
      <alignment horizontal="right" vertical="center" wrapText="1" shrinkToFit="1"/>
    </xf>
    <xf numFmtId="164" fontId="5" fillId="8" borderId="37" xfId="2" applyFont="1" applyFill="1" applyBorder="1" applyAlignment="1">
      <alignment horizontal="right" vertical="center" wrapText="1" shrinkToFit="1"/>
    </xf>
    <xf numFmtId="0" fontId="5" fillId="0" borderId="37" xfId="1" applyFont="1" applyFill="1" applyBorder="1" applyAlignment="1">
      <alignment horizontal="left" vertical="center" wrapText="1" shrinkToFit="1"/>
    </xf>
    <xf numFmtId="0" fontId="1" fillId="0" borderId="40" xfId="1" applyBorder="1" applyAlignment="1">
      <alignment vertical="center"/>
    </xf>
    <xf numFmtId="9" fontId="1" fillId="2" borderId="39" xfId="3" applyFill="1" applyBorder="1" applyAlignment="1">
      <alignment vertical="center"/>
    </xf>
    <xf numFmtId="164" fontId="1" fillId="5" borderId="39" xfId="2" applyFill="1" applyBorder="1" applyAlignment="1">
      <alignment vertical="center"/>
    </xf>
    <xf numFmtId="164" fontId="1" fillId="0" borderId="7" xfId="2" applyFont="1" applyFill="1" applyBorder="1" applyAlignment="1">
      <alignment horizontal="right" vertical="center" wrapText="1" shrinkToFit="1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18" fillId="9" borderId="19" xfId="21" applyFont="1" applyFill="1" applyBorder="1" applyAlignment="1">
      <alignment horizontal="center" vertical="center" wrapText="1"/>
    </xf>
    <xf numFmtId="0" fontId="18" fillId="9" borderId="20" xfId="21" applyFont="1" applyFill="1" applyBorder="1" applyAlignment="1">
      <alignment horizontal="center" vertical="center" wrapText="1"/>
    </xf>
    <xf numFmtId="0" fontId="18" fillId="9" borderId="21" xfId="21" applyFont="1" applyFill="1" applyBorder="1" applyAlignment="1">
      <alignment horizontal="center" vertical="center" wrapText="1"/>
    </xf>
    <xf numFmtId="0" fontId="18" fillId="9" borderId="16" xfId="21" applyFont="1" applyFill="1" applyBorder="1" applyAlignment="1">
      <alignment horizontal="center" vertical="center" wrapText="1"/>
    </xf>
    <xf numFmtId="0" fontId="18" fillId="9" borderId="22" xfId="21" applyFont="1" applyFill="1" applyBorder="1" applyAlignment="1">
      <alignment horizontal="center" vertical="center" wrapText="1"/>
    </xf>
    <xf numFmtId="0" fontId="18" fillId="9" borderId="23" xfId="21" applyFont="1" applyFill="1" applyBorder="1" applyAlignment="1">
      <alignment horizontal="center" vertical="center" wrapText="1"/>
    </xf>
    <xf numFmtId="0" fontId="20" fillId="0" borderId="27" xfId="21" applyFont="1" applyBorder="1" applyAlignment="1">
      <alignment horizontal="left" vertical="center"/>
    </xf>
    <xf numFmtId="0" fontId="20" fillId="0" borderId="29" xfId="21" applyFont="1" applyBorder="1" applyAlignment="1">
      <alignment horizontal="left" vertical="center"/>
    </xf>
    <xf numFmtId="0" fontId="20" fillId="0" borderId="32" xfId="21" applyFont="1" applyBorder="1" applyAlignment="1">
      <alignment horizontal="left" vertical="center"/>
    </xf>
    <xf numFmtId="0" fontId="20" fillId="0" borderId="24" xfId="21" applyFont="1" applyBorder="1" applyAlignment="1">
      <alignment horizontal="center" vertical="center"/>
    </xf>
    <xf numFmtId="0" fontId="20" fillId="0" borderId="25" xfId="21" applyFont="1" applyBorder="1" applyAlignment="1">
      <alignment horizontal="center" vertical="center"/>
    </xf>
    <xf numFmtId="0" fontId="20" fillId="0" borderId="26" xfId="21" applyFont="1" applyBorder="1" applyAlignment="1">
      <alignment horizontal="center" vertical="center"/>
    </xf>
    <xf numFmtId="0" fontId="22" fillId="0" borderId="16" xfId="21" applyFont="1" applyBorder="1" applyAlignment="1">
      <alignment horizontal="center" vertical="center"/>
    </xf>
    <xf numFmtId="0" fontId="22" fillId="0" borderId="22" xfId="21" applyFont="1" applyBorder="1" applyAlignment="1">
      <alignment horizontal="center" vertical="center"/>
    </xf>
    <xf numFmtId="0" fontId="22" fillId="0" borderId="23" xfId="21" applyFont="1" applyBorder="1" applyAlignment="1">
      <alignment horizontal="center" vertical="center"/>
    </xf>
    <xf numFmtId="0" fontId="23" fillId="0" borderId="24" xfId="21" applyFont="1" applyBorder="1" applyAlignment="1">
      <alignment horizontal="left" vertical="center" wrapText="1"/>
    </xf>
    <xf numFmtId="0" fontId="23" fillId="0" borderId="25" xfId="21" applyFont="1" applyBorder="1" applyAlignment="1">
      <alignment horizontal="left" vertical="center" wrapText="1"/>
    </xf>
    <xf numFmtId="0" fontId="23" fillId="0" borderId="26" xfId="21" applyFont="1" applyBorder="1" applyAlignment="1">
      <alignment horizontal="left"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19" xr:uid="{00000000-0005-0000-0000-000005000000}"/>
    <cellStyle name="Normal 2 8" xfId="10" xr:uid="{00000000-0005-0000-0000-000006000000}"/>
    <cellStyle name="Normal 3" xfId="18" xr:uid="{00000000-0005-0000-0000-000007000000}"/>
    <cellStyle name="Normal 3 2" xfId="17" xr:uid="{00000000-0005-0000-0000-000008000000}"/>
    <cellStyle name="Normal 7" xfId="21" xr:uid="{FD2CBBF1-C1E7-4D4B-AE4E-1C8C5A7484F6}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0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856288</xdr:colOff>
      <xdr:row>89</xdr:row>
      <xdr:rowOff>134697</xdr:rowOff>
    </xdr:from>
    <xdr:to>
      <xdr:col>13</xdr:col>
      <xdr:colOff>3356745</xdr:colOff>
      <xdr:row>94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326591" y="15076439"/>
          <a:ext cx="2500457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26</xdr:row>
      <xdr:rowOff>63313</xdr:rowOff>
    </xdr:from>
    <xdr:to>
      <xdr:col>10</xdr:col>
      <xdr:colOff>314325</xdr:colOff>
      <xdr:row>31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266951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>
    <pageSetUpPr fitToPage="1"/>
  </sheetPr>
  <dimension ref="A1:Q131"/>
  <sheetViews>
    <sheetView showGridLines="0" tabSelected="1" topLeftCell="A63" zoomScale="140" zoomScaleNormal="140" workbookViewId="0">
      <selection activeCell="A63" sqref="A63"/>
    </sheetView>
  </sheetViews>
  <sheetFormatPr defaultRowHeight="12.75" x14ac:dyDescent="0.25"/>
  <cols>
    <col min="1" max="1" width="8" style="55" customWidth="1"/>
    <col min="2" max="2" width="60.5703125" style="56" customWidth="1"/>
    <col min="3" max="3" width="12.28515625" style="60" customWidth="1"/>
    <col min="4" max="4" width="12.85546875" style="58" customWidth="1"/>
    <col min="5" max="6" width="12.28515625" style="59" hidden="1" customWidth="1"/>
    <col min="7" max="7" width="12.28515625" style="121" hidden="1" customWidth="1"/>
    <col min="8" max="8" width="12.28515625" style="59" customWidth="1"/>
    <col min="9" max="10" width="13.140625" style="60" customWidth="1"/>
    <col min="11" max="11" width="12.28515625" style="59" customWidth="1"/>
    <col min="12" max="12" width="17.42578125" style="108" customWidth="1"/>
    <col min="13" max="13" width="52.7109375" style="56" hidden="1" customWidth="1"/>
    <col min="14" max="14" width="60.5703125" style="56" customWidth="1"/>
    <col min="15" max="15" width="23.42578125" style="43" customWidth="1"/>
    <col min="16" max="16" width="0" style="102" hidden="1" customWidth="1"/>
    <col min="17" max="17" width="0" style="44" hidden="1" customWidth="1"/>
    <col min="18" max="254" width="9.140625" style="44"/>
    <col min="255" max="255" width="6.85546875" style="44" customWidth="1"/>
    <col min="256" max="256" width="96.7109375" style="44" customWidth="1"/>
    <col min="257" max="257" width="12.28515625" style="44" customWidth="1"/>
    <col min="258" max="258" width="12.85546875" style="44" customWidth="1"/>
    <col min="259" max="259" width="12.28515625" style="44" customWidth="1"/>
    <col min="260" max="261" width="13.140625" style="44" customWidth="1"/>
    <col min="262" max="265" width="12.28515625" style="44" customWidth="1"/>
    <col min="266" max="266" width="17.42578125" style="44" customWidth="1"/>
    <col min="267" max="267" width="52.7109375" style="44" customWidth="1"/>
    <col min="268" max="268" width="23.42578125" style="44" customWidth="1"/>
    <col min="269" max="269" width="12.7109375" style="44" bestFit="1" customWidth="1"/>
    <col min="270" max="270" width="15.85546875" style="44" customWidth="1"/>
    <col min="271" max="510" width="9.140625" style="44"/>
    <col min="511" max="511" width="6.85546875" style="44" customWidth="1"/>
    <col min="512" max="512" width="96.7109375" style="44" customWidth="1"/>
    <col min="513" max="513" width="12.28515625" style="44" customWidth="1"/>
    <col min="514" max="514" width="12.85546875" style="44" customWidth="1"/>
    <col min="515" max="515" width="12.28515625" style="44" customWidth="1"/>
    <col min="516" max="517" width="13.140625" style="44" customWidth="1"/>
    <col min="518" max="521" width="12.28515625" style="44" customWidth="1"/>
    <col min="522" max="522" width="17.42578125" style="44" customWidth="1"/>
    <col min="523" max="523" width="52.7109375" style="44" customWidth="1"/>
    <col min="524" max="524" width="23.42578125" style="44" customWidth="1"/>
    <col min="525" max="525" width="12.7109375" style="44" bestFit="1" customWidth="1"/>
    <col min="526" max="526" width="15.85546875" style="44" customWidth="1"/>
    <col min="527" max="766" width="9.140625" style="44"/>
    <col min="767" max="767" width="6.85546875" style="44" customWidth="1"/>
    <col min="768" max="768" width="96.7109375" style="44" customWidth="1"/>
    <col min="769" max="769" width="12.28515625" style="44" customWidth="1"/>
    <col min="770" max="770" width="12.85546875" style="44" customWidth="1"/>
    <col min="771" max="771" width="12.28515625" style="44" customWidth="1"/>
    <col min="772" max="773" width="13.140625" style="44" customWidth="1"/>
    <col min="774" max="777" width="12.28515625" style="44" customWidth="1"/>
    <col min="778" max="778" width="17.42578125" style="44" customWidth="1"/>
    <col min="779" max="779" width="52.7109375" style="44" customWidth="1"/>
    <col min="780" max="780" width="23.42578125" style="44" customWidth="1"/>
    <col min="781" max="781" width="12.7109375" style="44" bestFit="1" customWidth="1"/>
    <col min="782" max="782" width="15.85546875" style="44" customWidth="1"/>
    <col min="783" max="1022" width="9.140625" style="44"/>
    <col min="1023" max="1023" width="6.85546875" style="44" customWidth="1"/>
    <col min="1024" max="1024" width="96.7109375" style="44" customWidth="1"/>
    <col min="1025" max="1025" width="12.28515625" style="44" customWidth="1"/>
    <col min="1026" max="1026" width="12.85546875" style="44" customWidth="1"/>
    <col min="1027" max="1027" width="12.28515625" style="44" customWidth="1"/>
    <col min="1028" max="1029" width="13.140625" style="44" customWidth="1"/>
    <col min="1030" max="1033" width="12.28515625" style="44" customWidth="1"/>
    <col min="1034" max="1034" width="17.42578125" style="44" customWidth="1"/>
    <col min="1035" max="1035" width="52.7109375" style="44" customWidth="1"/>
    <col min="1036" max="1036" width="23.42578125" style="44" customWidth="1"/>
    <col min="1037" max="1037" width="12.7109375" style="44" bestFit="1" customWidth="1"/>
    <col min="1038" max="1038" width="15.85546875" style="44" customWidth="1"/>
    <col min="1039" max="1278" width="9.140625" style="44"/>
    <col min="1279" max="1279" width="6.85546875" style="44" customWidth="1"/>
    <col min="1280" max="1280" width="96.7109375" style="44" customWidth="1"/>
    <col min="1281" max="1281" width="12.28515625" style="44" customWidth="1"/>
    <col min="1282" max="1282" width="12.85546875" style="44" customWidth="1"/>
    <col min="1283" max="1283" width="12.28515625" style="44" customWidth="1"/>
    <col min="1284" max="1285" width="13.140625" style="44" customWidth="1"/>
    <col min="1286" max="1289" width="12.28515625" style="44" customWidth="1"/>
    <col min="1290" max="1290" width="17.42578125" style="44" customWidth="1"/>
    <col min="1291" max="1291" width="52.7109375" style="44" customWidth="1"/>
    <col min="1292" max="1292" width="23.42578125" style="44" customWidth="1"/>
    <col min="1293" max="1293" width="12.7109375" style="44" bestFit="1" customWidth="1"/>
    <col min="1294" max="1294" width="15.85546875" style="44" customWidth="1"/>
    <col min="1295" max="1534" width="9.140625" style="44"/>
    <col min="1535" max="1535" width="6.85546875" style="44" customWidth="1"/>
    <col min="1536" max="1536" width="96.7109375" style="44" customWidth="1"/>
    <col min="1537" max="1537" width="12.28515625" style="44" customWidth="1"/>
    <col min="1538" max="1538" width="12.85546875" style="44" customWidth="1"/>
    <col min="1539" max="1539" width="12.28515625" style="44" customWidth="1"/>
    <col min="1540" max="1541" width="13.140625" style="44" customWidth="1"/>
    <col min="1542" max="1545" width="12.28515625" style="44" customWidth="1"/>
    <col min="1546" max="1546" width="17.42578125" style="44" customWidth="1"/>
    <col min="1547" max="1547" width="52.7109375" style="44" customWidth="1"/>
    <col min="1548" max="1548" width="23.42578125" style="44" customWidth="1"/>
    <col min="1549" max="1549" width="12.7109375" style="44" bestFit="1" customWidth="1"/>
    <col min="1550" max="1550" width="15.85546875" style="44" customWidth="1"/>
    <col min="1551" max="1790" width="9.140625" style="44"/>
    <col min="1791" max="1791" width="6.85546875" style="44" customWidth="1"/>
    <col min="1792" max="1792" width="96.7109375" style="44" customWidth="1"/>
    <col min="1793" max="1793" width="12.28515625" style="44" customWidth="1"/>
    <col min="1794" max="1794" width="12.85546875" style="44" customWidth="1"/>
    <col min="1795" max="1795" width="12.28515625" style="44" customWidth="1"/>
    <col min="1796" max="1797" width="13.140625" style="44" customWidth="1"/>
    <col min="1798" max="1801" width="12.28515625" style="44" customWidth="1"/>
    <col min="1802" max="1802" width="17.42578125" style="44" customWidth="1"/>
    <col min="1803" max="1803" width="52.7109375" style="44" customWidth="1"/>
    <col min="1804" max="1804" width="23.42578125" style="44" customWidth="1"/>
    <col min="1805" max="1805" width="12.7109375" style="44" bestFit="1" customWidth="1"/>
    <col min="1806" max="1806" width="15.85546875" style="44" customWidth="1"/>
    <col min="1807" max="2046" width="9.140625" style="44"/>
    <col min="2047" max="2047" width="6.85546875" style="44" customWidth="1"/>
    <col min="2048" max="2048" width="96.7109375" style="44" customWidth="1"/>
    <col min="2049" max="2049" width="12.28515625" style="44" customWidth="1"/>
    <col min="2050" max="2050" width="12.85546875" style="44" customWidth="1"/>
    <col min="2051" max="2051" width="12.28515625" style="44" customWidth="1"/>
    <col min="2052" max="2053" width="13.140625" style="44" customWidth="1"/>
    <col min="2054" max="2057" width="12.28515625" style="44" customWidth="1"/>
    <col min="2058" max="2058" width="17.42578125" style="44" customWidth="1"/>
    <col min="2059" max="2059" width="52.7109375" style="44" customWidth="1"/>
    <col min="2060" max="2060" width="23.42578125" style="44" customWidth="1"/>
    <col min="2061" max="2061" width="12.7109375" style="44" bestFit="1" customWidth="1"/>
    <col min="2062" max="2062" width="15.85546875" style="44" customWidth="1"/>
    <col min="2063" max="2302" width="9.140625" style="44"/>
    <col min="2303" max="2303" width="6.85546875" style="44" customWidth="1"/>
    <col min="2304" max="2304" width="96.7109375" style="44" customWidth="1"/>
    <col min="2305" max="2305" width="12.28515625" style="44" customWidth="1"/>
    <col min="2306" max="2306" width="12.85546875" style="44" customWidth="1"/>
    <col min="2307" max="2307" width="12.28515625" style="44" customWidth="1"/>
    <col min="2308" max="2309" width="13.140625" style="44" customWidth="1"/>
    <col min="2310" max="2313" width="12.28515625" style="44" customWidth="1"/>
    <col min="2314" max="2314" width="17.42578125" style="44" customWidth="1"/>
    <col min="2315" max="2315" width="52.7109375" style="44" customWidth="1"/>
    <col min="2316" max="2316" width="23.42578125" style="44" customWidth="1"/>
    <col min="2317" max="2317" width="12.7109375" style="44" bestFit="1" customWidth="1"/>
    <col min="2318" max="2318" width="15.85546875" style="44" customWidth="1"/>
    <col min="2319" max="2558" width="9.140625" style="44"/>
    <col min="2559" max="2559" width="6.85546875" style="44" customWidth="1"/>
    <col min="2560" max="2560" width="96.7109375" style="44" customWidth="1"/>
    <col min="2561" max="2561" width="12.28515625" style="44" customWidth="1"/>
    <col min="2562" max="2562" width="12.85546875" style="44" customWidth="1"/>
    <col min="2563" max="2563" width="12.28515625" style="44" customWidth="1"/>
    <col min="2564" max="2565" width="13.140625" style="44" customWidth="1"/>
    <col min="2566" max="2569" width="12.28515625" style="44" customWidth="1"/>
    <col min="2570" max="2570" width="17.42578125" style="44" customWidth="1"/>
    <col min="2571" max="2571" width="52.7109375" style="44" customWidth="1"/>
    <col min="2572" max="2572" width="23.42578125" style="44" customWidth="1"/>
    <col min="2573" max="2573" width="12.7109375" style="44" bestFit="1" customWidth="1"/>
    <col min="2574" max="2574" width="15.85546875" style="44" customWidth="1"/>
    <col min="2575" max="2814" width="9.140625" style="44"/>
    <col min="2815" max="2815" width="6.85546875" style="44" customWidth="1"/>
    <col min="2816" max="2816" width="96.7109375" style="44" customWidth="1"/>
    <col min="2817" max="2817" width="12.28515625" style="44" customWidth="1"/>
    <col min="2818" max="2818" width="12.85546875" style="44" customWidth="1"/>
    <col min="2819" max="2819" width="12.28515625" style="44" customWidth="1"/>
    <col min="2820" max="2821" width="13.140625" style="44" customWidth="1"/>
    <col min="2822" max="2825" width="12.28515625" style="44" customWidth="1"/>
    <col min="2826" max="2826" width="17.42578125" style="44" customWidth="1"/>
    <col min="2827" max="2827" width="52.7109375" style="44" customWidth="1"/>
    <col min="2828" max="2828" width="23.42578125" style="44" customWidth="1"/>
    <col min="2829" max="2829" width="12.7109375" style="44" bestFit="1" customWidth="1"/>
    <col min="2830" max="2830" width="15.85546875" style="44" customWidth="1"/>
    <col min="2831" max="3070" width="9.140625" style="44"/>
    <col min="3071" max="3071" width="6.85546875" style="44" customWidth="1"/>
    <col min="3072" max="3072" width="96.7109375" style="44" customWidth="1"/>
    <col min="3073" max="3073" width="12.28515625" style="44" customWidth="1"/>
    <col min="3074" max="3074" width="12.85546875" style="44" customWidth="1"/>
    <col min="3075" max="3075" width="12.28515625" style="44" customWidth="1"/>
    <col min="3076" max="3077" width="13.140625" style="44" customWidth="1"/>
    <col min="3078" max="3081" width="12.28515625" style="44" customWidth="1"/>
    <col min="3082" max="3082" width="17.42578125" style="44" customWidth="1"/>
    <col min="3083" max="3083" width="52.7109375" style="44" customWidth="1"/>
    <col min="3084" max="3084" width="23.42578125" style="44" customWidth="1"/>
    <col min="3085" max="3085" width="12.7109375" style="44" bestFit="1" customWidth="1"/>
    <col min="3086" max="3086" width="15.85546875" style="44" customWidth="1"/>
    <col min="3087" max="3326" width="9.140625" style="44"/>
    <col min="3327" max="3327" width="6.85546875" style="44" customWidth="1"/>
    <col min="3328" max="3328" width="96.7109375" style="44" customWidth="1"/>
    <col min="3329" max="3329" width="12.28515625" style="44" customWidth="1"/>
    <col min="3330" max="3330" width="12.85546875" style="44" customWidth="1"/>
    <col min="3331" max="3331" width="12.28515625" style="44" customWidth="1"/>
    <col min="3332" max="3333" width="13.140625" style="44" customWidth="1"/>
    <col min="3334" max="3337" width="12.28515625" style="44" customWidth="1"/>
    <col min="3338" max="3338" width="17.42578125" style="44" customWidth="1"/>
    <col min="3339" max="3339" width="52.7109375" style="44" customWidth="1"/>
    <col min="3340" max="3340" width="23.42578125" style="44" customWidth="1"/>
    <col min="3341" max="3341" width="12.7109375" style="44" bestFit="1" customWidth="1"/>
    <col min="3342" max="3342" width="15.85546875" style="44" customWidth="1"/>
    <col min="3343" max="3582" width="9.140625" style="44"/>
    <col min="3583" max="3583" width="6.85546875" style="44" customWidth="1"/>
    <col min="3584" max="3584" width="96.7109375" style="44" customWidth="1"/>
    <col min="3585" max="3585" width="12.28515625" style="44" customWidth="1"/>
    <col min="3586" max="3586" width="12.85546875" style="44" customWidth="1"/>
    <col min="3587" max="3587" width="12.28515625" style="44" customWidth="1"/>
    <col min="3588" max="3589" width="13.140625" style="44" customWidth="1"/>
    <col min="3590" max="3593" width="12.28515625" style="44" customWidth="1"/>
    <col min="3594" max="3594" width="17.42578125" style="44" customWidth="1"/>
    <col min="3595" max="3595" width="52.7109375" style="44" customWidth="1"/>
    <col min="3596" max="3596" width="23.42578125" style="44" customWidth="1"/>
    <col min="3597" max="3597" width="12.7109375" style="44" bestFit="1" customWidth="1"/>
    <col min="3598" max="3598" width="15.85546875" style="44" customWidth="1"/>
    <col min="3599" max="3838" width="9.140625" style="44"/>
    <col min="3839" max="3839" width="6.85546875" style="44" customWidth="1"/>
    <col min="3840" max="3840" width="96.7109375" style="44" customWidth="1"/>
    <col min="3841" max="3841" width="12.28515625" style="44" customWidth="1"/>
    <col min="3842" max="3842" width="12.85546875" style="44" customWidth="1"/>
    <col min="3843" max="3843" width="12.28515625" style="44" customWidth="1"/>
    <col min="3844" max="3845" width="13.140625" style="44" customWidth="1"/>
    <col min="3846" max="3849" width="12.28515625" style="44" customWidth="1"/>
    <col min="3850" max="3850" width="17.42578125" style="44" customWidth="1"/>
    <col min="3851" max="3851" width="52.7109375" style="44" customWidth="1"/>
    <col min="3852" max="3852" width="23.42578125" style="44" customWidth="1"/>
    <col min="3853" max="3853" width="12.7109375" style="44" bestFit="1" customWidth="1"/>
    <col min="3854" max="3854" width="15.85546875" style="44" customWidth="1"/>
    <col min="3855" max="4094" width="9.140625" style="44"/>
    <col min="4095" max="4095" width="6.85546875" style="44" customWidth="1"/>
    <col min="4096" max="4096" width="96.7109375" style="44" customWidth="1"/>
    <col min="4097" max="4097" width="12.28515625" style="44" customWidth="1"/>
    <col min="4098" max="4098" width="12.85546875" style="44" customWidth="1"/>
    <col min="4099" max="4099" width="12.28515625" style="44" customWidth="1"/>
    <col min="4100" max="4101" width="13.140625" style="44" customWidth="1"/>
    <col min="4102" max="4105" width="12.28515625" style="44" customWidth="1"/>
    <col min="4106" max="4106" width="17.42578125" style="44" customWidth="1"/>
    <col min="4107" max="4107" width="52.7109375" style="44" customWidth="1"/>
    <col min="4108" max="4108" width="23.42578125" style="44" customWidth="1"/>
    <col min="4109" max="4109" width="12.7109375" style="44" bestFit="1" customWidth="1"/>
    <col min="4110" max="4110" width="15.85546875" style="44" customWidth="1"/>
    <col min="4111" max="4350" width="9.140625" style="44"/>
    <col min="4351" max="4351" width="6.85546875" style="44" customWidth="1"/>
    <col min="4352" max="4352" width="96.7109375" style="44" customWidth="1"/>
    <col min="4353" max="4353" width="12.28515625" style="44" customWidth="1"/>
    <col min="4354" max="4354" width="12.85546875" style="44" customWidth="1"/>
    <col min="4355" max="4355" width="12.28515625" style="44" customWidth="1"/>
    <col min="4356" max="4357" width="13.140625" style="44" customWidth="1"/>
    <col min="4358" max="4361" width="12.28515625" style="44" customWidth="1"/>
    <col min="4362" max="4362" width="17.42578125" style="44" customWidth="1"/>
    <col min="4363" max="4363" width="52.7109375" style="44" customWidth="1"/>
    <col min="4364" max="4364" width="23.42578125" style="44" customWidth="1"/>
    <col min="4365" max="4365" width="12.7109375" style="44" bestFit="1" customWidth="1"/>
    <col min="4366" max="4366" width="15.85546875" style="44" customWidth="1"/>
    <col min="4367" max="4606" width="9.140625" style="44"/>
    <col min="4607" max="4607" width="6.85546875" style="44" customWidth="1"/>
    <col min="4608" max="4608" width="96.7109375" style="44" customWidth="1"/>
    <col min="4609" max="4609" width="12.28515625" style="44" customWidth="1"/>
    <col min="4610" max="4610" width="12.85546875" style="44" customWidth="1"/>
    <col min="4611" max="4611" width="12.28515625" style="44" customWidth="1"/>
    <col min="4612" max="4613" width="13.140625" style="44" customWidth="1"/>
    <col min="4614" max="4617" width="12.28515625" style="44" customWidth="1"/>
    <col min="4618" max="4618" width="17.42578125" style="44" customWidth="1"/>
    <col min="4619" max="4619" width="52.7109375" style="44" customWidth="1"/>
    <col min="4620" max="4620" width="23.42578125" style="44" customWidth="1"/>
    <col min="4621" max="4621" width="12.7109375" style="44" bestFit="1" customWidth="1"/>
    <col min="4622" max="4622" width="15.85546875" style="44" customWidth="1"/>
    <col min="4623" max="4862" width="9.140625" style="44"/>
    <col min="4863" max="4863" width="6.85546875" style="44" customWidth="1"/>
    <col min="4864" max="4864" width="96.7109375" style="44" customWidth="1"/>
    <col min="4865" max="4865" width="12.28515625" style="44" customWidth="1"/>
    <col min="4866" max="4866" width="12.85546875" style="44" customWidth="1"/>
    <col min="4867" max="4867" width="12.28515625" style="44" customWidth="1"/>
    <col min="4868" max="4869" width="13.140625" style="44" customWidth="1"/>
    <col min="4870" max="4873" width="12.28515625" style="44" customWidth="1"/>
    <col min="4874" max="4874" width="17.42578125" style="44" customWidth="1"/>
    <col min="4875" max="4875" width="52.7109375" style="44" customWidth="1"/>
    <col min="4876" max="4876" width="23.42578125" style="44" customWidth="1"/>
    <col min="4877" max="4877" width="12.7109375" style="44" bestFit="1" customWidth="1"/>
    <col min="4878" max="4878" width="15.85546875" style="44" customWidth="1"/>
    <col min="4879" max="5118" width="9.140625" style="44"/>
    <col min="5119" max="5119" width="6.85546875" style="44" customWidth="1"/>
    <col min="5120" max="5120" width="96.7109375" style="44" customWidth="1"/>
    <col min="5121" max="5121" width="12.28515625" style="44" customWidth="1"/>
    <col min="5122" max="5122" width="12.85546875" style="44" customWidth="1"/>
    <col min="5123" max="5123" width="12.28515625" style="44" customWidth="1"/>
    <col min="5124" max="5125" width="13.140625" style="44" customWidth="1"/>
    <col min="5126" max="5129" width="12.28515625" style="44" customWidth="1"/>
    <col min="5130" max="5130" width="17.42578125" style="44" customWidth="1"/>
    <col min="5131" max="5131" width="52.7109375" style="44" customWidth="1"/>
    <col min="5132" max="5132" width="23.42578125" style="44" customWidth="1"/>
    <col min="5133" max="5133" width="12.7109375" style="44" bestFit="1" customWidth="1"/>
    <col min="5134" max="5134" width="15.85546875" style="44" customWidth="1"/>
    <col min="5135" max="5374" width="9.140625" style="44"/>
    <col min="5375" max="5375" width="6.85546875" style="44" customWidth="1"/>
    <col min="5376" max="5376" width="96.7109375" style="44" customWidth="1"/>
    <col min="5377" max="5377" width="12.28515625" style="44" customWidth="1"/>
    <col min="5378" max="5378" width="12.85546875" style="44" customWidth="1"/>
    <col min="5379" max="5379" width="12.28515625" style="44" customWidth="1"/>
    <col min="5380" max="5381" width="13.140625" style="44" customWidth="1"/>
    <col min="5382" max="5385" width="12.28515625" style="44" customWidth="1"/>
    <col min="5386" max="5386" width="17.42578125" style="44" customWidth="1"/>
    <col min="5387" max="5387" width="52.7109375" style="44" customWidth="1"/>
    <col min="5388" max="5388" width="23.42578125" style="44" customWidth="1"/>
    <col min="5389" max="5389" width="12.7109375" style="44" bestFit="1" customWidth="1"/>
    <col min="5390" max="5390" width="15.85546875" style="44" customWidth="1"/>
    <col min="5391" max="5630" width="9.140625" style="44"/>
    <col min="5631" max="5631" width="6.85546875" style="44" customWidth="1"/>
    <col min="5632" max="5632" width="96.7109375" style="44" customWidth="1"/>
    <col min="5633" max="5633" width="12.28515625" style="44" customWidth="1"/>
    <col min="5634" max="5634" width="12.85546875" style="44" customWidth="1"/>
    <col min="5635" max="5635" width="12.28515625" style="44" customWidth="1"/>
    <col min="5636" max="5637" width="13.140625" style="44" customWidth="1"/>
    <col min="5638" max="5641" width="12.28515625" style="44" customWidth="1"/>
    <col min="5642" max="5642" width="17.42578125" style="44" customWidth="1"/>
    <col min="5643" max="5643" width="52.7109375" style="44" customWidth="1"/>
    <col min="5644" max="5644" width="23.42578125" style="44" customWidth="1"/>
    <col min="5645" max="5645" width="12.7109375" style="44" bestFit="1" customWidth="1"/>
    <col min="5646" max="5646" width="15.85546875" style="44" customWidth="1"/>
    <col min="5647" max="5886" width="9.140625" style="44"/>
    <col min="5887" max="5887" width="6.85546875" style="44" customWidth="1"/>
    <col min="5888" max="5888" width="96.7109375" style="44" customWidth="1"/>
    <col min="5889" max="5889" width="12.28515625" style="44" customWidth="1"/>
    <col min="5890" max="5890" width="12.85546875" style="44" customWidth="1"/>
    <col min="5891" max="5891" width="12.28515625" style="44" customWidth="1"/>
    <col min="5892" max="5893" width="13.140625" style="44" customWidth="1"/>
    <col min="5894" max="5897" width="12.28515625" style="44" customWidth="1"/>
    <col min="5898" max="5898" width="17.42578125" style="44" customWidth="1"/>
    <col min="5899" max="5899" width="52.7109375" style="44" customWidth="1"/>
    <col min="5900" max="5900" width="23.42578125" style="44" customWidth="1"/>
    <col min="5901" max="5901" width="12.7109375" style="44" bestFit="1" customWidth="1"/>
    <col min="5902" max="5902" width="15.85546875" style="44" customWidth="1"/>
    <col min="5903" max="6142" width="9.140625" style="44"/>
    <col min="6143" max="6143" width="6.85546875" style="44" customWidth="1"/>
    <col min="6144" max="6144" width="96.7109375" style="44" customWidth="1"/>
    <col min="6145" max="6145" width="12.28515625" style="44" customWidth="1"/>
    <col min="6146" max="6146" width="12.85546875" style="44" customWidth="1"/>
    <col min="6147" max="6147" width="12.28515625" style="44" customWidth="1"/>
    <col min="6148" max="6149" width="13.140625" style="44" customWidth="1"/>
    <col min="6150" max="6153" width="12.28515625" style="44" customWidth="1"/>
    <col min="6154" max="6154" width="17.42578125" style="44" customWidth="1"/>
    <col min="6155" max="6155" width="52.7109375" style="44" customWidth="1"/>
    <col min="6156" max="6156" width="23.42578125" style="44" customWidth="1"/>
    <col min="6157" max="6157" width="12.7109375" style="44" bestFit="1" customWidth="1"/>
    <col min="6158" max="6158" width="15.85546875" style="44" customWidth="1"/>
    <col min="6159" max="6398" width="9.140625" style="44"/>
    <col min="6399" max="6399" width="6.85546875" style="44" customWidth="1"/>
    <col min="6400" max="6400" width="96.7109375" style="44" customWidth="1"/>
    <col min="6401" max="6401" width="12.28515625" style="44" customWidth="1"/>
    <col min="6402" max="6402" width="12.85546875" style="44" customWidth="1"/>
    <col min="6403" max="6403" width="12.28515625" style="44" customWidth="1"/>
    <col min="6404" max="6405" width="13.140625" style="44" customWidth="1"/>
    <col min="6406" max="6409" width="12.28515625" style="44" customWidth="1"/>
    <col min="6410" max="6410" width="17.42578125" style="44" customWidth="1"/>
    <col min="6411" max="6411" width="52.7109375" style="44" customWidth="1"/>
    <col min="6412" max="6412" width="23.42578125" style="44" customWidth="1"/>
    <col min="6413" max="6413" width="12.7109375" style="44" bestFit="1" customWidth="1"/>
    <col min="6414" max="6414" width="15.85546875" style="44" customWidth="1"/>
    <col min="6415" max="6654" width="9.140625" style="44"/>
    <col min="6655" max="6655" width="6.85546875" style="44" customWidth="1"/>
    <col min="6656" max="6656" width="96.7109375" style="44" customWidth="1"/>
    <col min="6657" max="6657" width="12.28515625" style="44" customWidth="1"/>
    <col min="6658" max="6658" width="12.85546875" style="44" customWidth="1"/>
    <col min="6659" max="6659" width="12.28515625" style="44" customWidth="1"/>
    <col min="6660" max="6661" width="13.140625" style="44" customWidth="1"/>
    <col min="6662" max="6665" width="12.28515625" style="44" customWidth="1"/>
    <col min="6666" max="6666" width="17.42578125" style="44" customWidth="1"/>
    <col min="6667" max="6667" width="52.7109375" style="44" customWidth="1"/>
    <col min="6668" max="6668" width="23.42578125" style="44" customWidth="1"/>
    <col min="6669" max="6669" width="12.7109375" style="44" bestFit="1" customWidth="1"/>
    <col min="6670" max="6670" width="15.85546875" style="44" customWidth="1"/>
    <col min="6671" max="6910" width="9.140625" style="44"/>
    <col min="6911" max="6911" width="6.85546875" style="44" customWidth="1"/>
    <col min="6912" max="6912" width="96.7109375" style="44" customWidth="1"/>
    <col min="6913" max="6913" width="12.28515625" style="44" customWidth="1"/>
    <col min="6914" max="6914" width="12.85546875" style="44" customWidth="1"/>
    <col min="6915" max="6915" width="12.28515625" style="44" customWidth="1"/>
    <col min="6916" max="6917" width="13.140625" style="44" customWidth="1"/>
    <col min="6918" max="6921" width="12.28515625" style="44" customWidth="1"/>
    <col min="6922" max="6922" width="17.42578125" style="44" customWidth="1"/>
    <col min="6923" max="6923" width="52.7109375" style="44" customWidth="1"/>
    <col min="6924" max="6924" width="23.42578125" style="44" customWidth="1"/>
    <col min="6925" max="6925" width="12.7109375" style="44" bestFit="1" customWidth="1"/>
    <col min="6926" max="6926" width="15.85546875" style="44" customWidth="1"/>
    <col min="6927" max="7166" width="9.140625" style="44"/>
    <col min="7167" max="7167" width="6.85546875" style="44" customWidth="1"/>
    <col min="7168" max="7168" width="96.7109375" style="44" customWidth="1"/>
    <col min="7169" max="7169" width="12.28515625" style="44" customWidth="1"/>
    <col min="7170" max="7170" width="12.85546875" style="44" customWidth="1"/>
    <col min="7171" max="7171" width="12.28515625" style="44" customWidth="1"/>
    <col min="7172" max="7173" width="13.140625" style="44" customWidth="1"/>
    <col min="7174" max="7177" width="12.28515625" style="44" customWidth="1"/>
    <col min="7178" max="7178" width="17.42578125" style="44" customWidth="1"/>
    <col min="7179" max="7179" width="52.7109375" style="44" customWidth="1"/>
    <col min="7180" max="7180" width="23.42578125" style="44" customWidth="1"/>
    <col min="7181" max="7181" width="12.7109375" style="44" bestFit="1" customWidth="1"/>
    <col min="7182" max="7182" width="15.85546875" style="44" customWidth="1"/>
    <col min="7183" max="7422" width="9.140625" style="44"/>
    <col min="7423" max="7423" width="6.85546875" style="44" customWidth="1"/>
    <col min="7424" max="7424" width="96.7109375" style="44" customWidth="1"/>
    <col min="7425" max="7425" width="12.28515625" style="44" customWidth="1"/>
    <col min="7426" max="7426" width="12.85546875" style="44" customWidth="1"/>
    <col min="7427" max="7427" width="12.28515625" style="44" customWidth="1"/>
    <col min="7428" max="7429" width="13.140625" style="44" customWidth="1"/>
    <col min="7430" max="7433" width="12.28515625" style="44" customWidth="1"/>
    <col min="7434" max="7434" width="17.42578125" style="44" customWidth="1"/>
    <col min="7435" max="7435" width="52.7109375" style="44" customWidth="1"/>
    <col min="7436" max="7436" width="23.42578125" style="44" customWidth="1"/>
    <col min="7437" max="7437" width="12.7109375" style="44" bestFit="1" customWidth="1"/>
    <col min="7438" max="7438" width="15.85546875" style="44" customWidth="1"/>
    <col min="7439" max="7678" width="9.140625" style="44"/>
    <col min="7679" max="7679" width="6.85546875" style="44" customWidth="1"/>
    <col min="7680" max="7680" width="96.7109375" style="44" customWidth="1"/>
    <col min="7681" max="7681" width="12.28515625" style="44" customWidth="1"/>
    <col min="7682" max="7682" width="12.85546875" style="44" customWidth="1"/>
    <col min="7683" max="7683" width="12.28515625" style="44" customWidth="1"/>
    <col min="7684" max="7685" width="13.140625" style="44" customWidth="1"/>
    <col min="7686" max="7689" width="12.28515625" style="44" customWidth="1"/>
    <col min="7690" max="7690" width="17.42578125" style="44" customWidth="1"/>
    <col min="7691" max="7691" width="52.7109375" style="44" customWidth="1"/>
    <col min="7692" max="7692" width="23.42578125" style="44" customWidth="1"/>
    <col min="7693" max="7693" width="12.7109375" style="44" bestFit="1" customWidth="1"/>
    <col min="7694" max="7694" width="15.85546875" style="44" customWidth="1"/>
    <col min="7695" max="7934" width="9.140625" style="44"/>
    <col min="7935" max="7935" width="6.85546875" style="44" customWidth="1"/>
    <col min="7936" max="7936" width="96.7109375" style="44" customWidth="1"/>
    <col min="7937" max="7937" width="12.28515625" style="44" customWidth="1"/>
    <col min="7938" max="7938" width="12.85546875" style="44" customWidth="1"/>
    <col min="7939" max="7939" width="12.28515625" style="44" customWidth="1"/>
    <col min="7940" max="7941" width="13.140625" style="44" customWidth="1"/>
    <col min="7942" max="7945" width="12.28515625" style="44" customWidth="1"/>
    <col min="7946" max="7946" width="17.42578125" style="44" customWidth="1"/>
    <col min="7947" max="7947" width="52.7109375" style="44" customWidth="1"/>
    <col min="7948" max="7948" width="23.42578125" style="44" customWidth="1"/>
    <col min="7949" max="7949" width="12.7109375" style="44" bestFit="1" customWidth="1"/>
    <col min="7950" max="7950" width="15.85546875" style="44" customWidth="1"/>
    <col min="7951" max="8190" width="9.140625" style="44"/>
    <col min="8191" max="8191" width="6.85546875" style="44" customWidth="1"/>
    <col min="8192" max="8192" width="96.7109375" style="44" customWidth="1"/>
    <col min="8193" max="8193" width="12.28515625" style="44" customWidth="1"/>
    <col min="8194" max="8194" width="12.85546875" style="44" customWidth="1"/>
    <col min="8195" max="8195" width="12.28515625" style="44" customWidth="1"/>
    <col min="8196" max="8197" width="13.140625" style="44" customWidth="1"/>
    <col min="8198" max="8201" width="12.28515625" style="44" customWidth="1"/>
    <col min="8202" max="8202" width="17.42578125" style="44" customWidth="1"/>
    <col min="8203" max="8203" width="52.7109375" style="44" customWidth="1"/>
    <col min="8204" max="8204" width="23.42578125" style="44" customWidth="1"/>
    <col min="8205" max="8205" width="12.7109375" style="44" bestFit="1" customWidth="1"/>
    <col min="8206" max="8206" width="15.85546875" style="44" customWidth="1"/>
    <col min="8207" max="8446" width="9.140625" style="44"/>
    <col min="8447" max="8447" width="6.85546875" style="44" customWidth="1"/>
    <col min="8448" max="8448" width="96.7109375" style="44" customWidth="1"/>
    <col min="8449" max="8449" width="12.28515625" style="44" customWidth="1"/>
    <col min="8450" max="8450" width="12.85546875" style="44" customWidth="1"/>
    <col min="8451" max="8451" width="12.28515625" style="44" customWidth="1"/>
    <col min="8452" max="8453" width="13.140625" style="44" customWidth="1"/>
    <col min="8454" max="8457" width="12.28515625" style="44" customWidth="1"/>
    <col min="8458" max="8458" width="17.42578125" style="44" customWidth="1"/>
    <col min="8459" max="8459" width="52.7109375" style="44" customWidth="1"/>
    <col min="8460" max="8460" width="23.42578125" style="44" customWidth="1"/>
    <col min="8461" max="8461" width="12.7109375" style="44" bestFit="1" customWidth="1"/>
    <col min="8462" max="8462" width="15.85546875" style="44" customWidth="1"/>
    <col min="8463" max="8702" width="9.140625" style="44"/>
    <col min="8703" max="8703" width="6.85546875" style="44" customWidth="1"/>
    <col min="8704" max="8704" width="96.7109375" style="44" customWidth="1"/>
    <col min="8705" max="8705" width="12.28515625" style="44" customWidth="1"/>
    <col min="8706" max="8706" width="12.85546875" style="44" customWidth="1"/>
    <col min="8707" max="8707" width="12.28515625" style="44" customWidth="1"/>
    <col min="8708" max="8709" width="13.140625" style="44" customWidth="1"/>
    <col min="8710" max="8713" width="12.28515625" style="44" customWidth="1"/>
    <col min="8714" max="8714" width="17.42578125" style="44" customWidth="1"/>
    <col min="8715" max="8715" width="52.7109375" style="44" customWidth="1"/>
    <col min="8716" max="8716" width="23.42578125" style="44" customWidth="1"/>
    <col min="8717" max="8717" width="12.7109375" style="44" bestFit="1" customWidth="1"/>
    <col min="8718" max="8718" width="15.85546875" style="44" customWidth="1"/>
    <col min="8719" max="8958" width="9.140625" style="44"/>
    <col min="8959" max="8959" width="6.85546875" style="44" customWidth="1"/>
    <col min="8960" max="8960" width="96.7109375" style="44" customWidth="1"/>
    <col min="8961" max="8961" width="12.28515625" style="44" customWidth="1"/>
    <col min="8962" max="8962" width="12.85546875" style="44" customWidth="1"/>
    <col min="8963" max="8963" width="12.28515625" style="44" customWidth="1"/>
    <col min="8964" max="8965" width="13.140625" style="44" customWidth="1"/>
    <col min="8966" max="8969" width="12.28515625" style="44" customWidth="1"/>
    <col min="8970" max="8970" width="17.42578125" style="44" customWidth="1"/>
    <col min="8971" max="8971" width="52.7109375" style="44" customWidth="1"/>
    <col min="8972" max="8972" width="23.42578125" style="44" customWidth="1"/>
    <col min="8973" max="8973" width="12.7109375" style="44" bestFit="1" customWidth="1"/>
    <col min="8974" max="8974" width="15.85546875" style="44" customWidth="1"/>
    <col min="8975" max="9214" width="9.140625" style="44"/>
    <col min="9215" max="9215" width="6.85546875" style="44" customWidth="1"/>
    <col min="9216" max="9216" width="96.7109375" style="44" customWidth="1"/>
    <col min="9217" max="9217" width="12.28515625" style="44" customWidth="1"/>
    <col min="9218" max="9218" width="12.85546875" style="44" customWidth="1"/>
    <col min="9219" max="9219" width="12.28515625" style="44" customWidth="1"/>
    <col min="9220" max="9221" width="13.140625" style="44" customWidth="1"/>
    <col min="9222" max="9225" width="12.28515625" style="44" customWidth="1"/>
    <col min="9226" max="9226" width="17.42578125" style="44" customWidth="1"/>
    <col min="9227" max="9227" width="52.7109375" style="44" customWidth="1"/>
    <col min="9228" max="9228" width="23.42578125" style="44" customWidth="1"/>
    <col min="9229" max="9229" width="12.7109375" style="44" bestFit="1" customWidth="1"/>
    <col min="9230" max="9230" width="15.85546875" style="44" customWidth="1"/>
    <col min="9231" max="9470" width="9.140625" style="44"/>
    <col min="9471" max="9471" width="6.85546875" style="44" customWidth="1"/>
    <col min="9472" max="9472" width="96.7109375" style="44" customWidth="1"/>
    <col min="9473" max="9473" width="12.28515625" style="44" customWidth="1"/>
    <col min="9474" max="9474" width="12.85546875" style="44" customWidth="1"/>
    <col min="9475" max="9475" width="12.28515625" style="44" customWidth="1"/>
    <col min="9476" max="9477" width="13.140625" style="44" customWidth="1"/>
    <col min="9478" max="9481" width="12.28515625" style="44" customWidth="1"/>
    <col min="9482" max="9482" width="17.42578125" style="44" customWidth="1"/>
    <col min="9483" max="9483" width="52.7109375" style="44" customWidth="1"/>
    <col min="9484" max="9484" width="23.42578125" style="44" customWidth="1"/>
    <col min="9485" max="9485" width="12.7109375" style="44" bestFit="1" customWidth="1"/>
    <col min="9486" max="9486" width="15.85546875" style="44" customWidth="1"/>
    <col min="9487" max="9726" width="9.140625" style="44"/>
    <col min="9727" max="9727" width="6.85546875" style="44" customWidth="1"/>
    <col min="9728" max="9728" width="96.7109375" style="44" customWidth="1"/>
    <col min="9729" max="9729" width="12.28515625" style="44" customWidth="1"/>
    <col min="9730" max="9730" width="12.85546875" style="44" customWidth="1"/>
    <col min="9731" max="9731" width="12.28515625" style="44" customWidth="1"/>
    <col min="9732" max="9733" width="13.140625" style="44" customWidth="1"/>
    <col min="9734" max="9737" width="12.28515625" style="44" customWidth="1"/>
    <col min="9738" max="9738" width="17.42578125" style="44" customWidth="1"/>
    <col min="9739" max="9739" width="52.7109375" style="44" customWidth="1"/>
    <col min="9740" max="9740" width="23.42578125" style="44" customWidth="1"/>
    <col min="9741" max="9741" width="12.7109375" style="44" bestFit="1" customWidth="1"/>
    <col min="9742" max="9742" width="15.85546875" style="44" customWidth="1"/>
    <col min="9743" max="9982" width="9.140625" style="44"/>
    <col min="9983" max="9983" width="6.85546875" style="44" customWidth="1"/>
    <col min="9984" max="9984" width="96.7109375" style="44" customWidth="1"/>
    <col min="9985" max="9985" width="12.28515625" style="44" customWidth="1"/>
    <col min="9986" max="9986" width="12.85546875" style="44" customWidth="1"/>
    <col min="9987" max="9987" width="12.28515625" style="44" customWidth="1"/>
    <col min="9988" max="9989" width="13.140625" style="44" customWidth="1"/>
    <col min="9990" max="9993" width="12.28515625" style="44" customWidth="1"/>
    <col min="9994" max="9994" width="17.42578125" style="44" customWidth="1"/>
    <col min="9995" max="9995" width="52.7109375" style="44" customWidth="1"/>
    <col min="9996" max="9996" width="23.42578125" style="44" customWidth="1"/>
    <col min="9997" max="9997" width="12.7109375" style="44" bestFit="1" customWidth="1"/>
    <col min="9998" max="9998" width="15.85546875" style="44" customWidth="1"/>
    <col min="9999" max="10238" width="9.140625" style="44"/>
    <col min="10239" max="10239" width="6.85546875" style="44" customWidth="1"/>
    <col min="10240" max="10240" width="96.7109375" style="44" customWidth="1"/>
    <col min="10241" max="10241" width="12.28515625" style="44" customWidth="1"/>
    <col min="10242" max="10242" width="12.85546875" style="44" customWidth="1"/>
    <col min="10243" max="10243" width="12.28515625" style="44" customWidth="1"/>
    <col min="10244" max="10245" width="13.140625" style="44" customWidth="1"/>
    <col min="10246" max="10249" width="12.28515625" style="44" customWidth="1"/>
    <col min="10250" max="10250" width="17.42578125" style="44" customWidth="1"/>
    <col min="10251" max="10251" width="52.7109375" style="44" customWidth="1"/>
    <col min="10252" max="10252" width="23.42578125" style="44" customWidth="1"/>
    <col min="10253" max="10253" width="12.7109375" style="44" bestFit="1" customWidth="1"/>
    <col min="10254" max="10254" width="15.85546875" style="44" customWidth="1"/>
    <col min="10255" max="10494" width="9.140625" style="44"/>
    <col min="10495" max="10495" width="6.85546875" style="44" customWidth="1"/>
    <col min="10496" max="10496" width="96.7109375" style="44" customWidth="1"/>
    <col min="10497" max="10497" width="12.28515625" style="44" customWidth="1"/>
    <col min="10498" max="10498" width="12.85546875" style="44" customWidth="1"/>
    <col min="10499" max="10499" width="12.28515625" style="44" customWidth="1"/>
    <col min="10500" max="10501" width="13.140625" style="44" customWidth="1"/>
    <col min="10502" max="10505" width="12.28515625" style="44" customWidth="1"/>
    <col min="10506" max="10506" width="17.42578125" style="44" customWidth="1"/>
    <col min="10507" max="10507" width="52.7109375" style="44" customWidth="1"/>
    <col min="10508" max="10508" width="23.42578125" style="44" customWidth="1"/>
    <col min="10509" max="10509" width="12.7109375" style="44" bestFit="1" customWidth="1"/>
    <col min="10510" max="10510" width="15.85546875" style="44" customWidth="1"/>
    <col min="10511" max="10750" width="9.140625" style="44"/>
    <col min="10751" max="10751" width="6.85546875" style="44" customWidth="1"/>
    <col min="10752" max="10752" width="96.7109375" style="44" customWidth="1"/>
    <col min="10753" max="10753" width="12.28515625" style="44" customWidth="1"/>
    <col min="10754" max="10754" width="12.85546875" style="44" customWidth="1"/>
    <col min="10755" max="10755" width="12.28515625" style="44" customWidth="1"/>
    <col min="10756" max="10757" width="13.140625" style="44" customWidth="1"/>
    <col min="10758" max="10761" width="12.28515625" style="44" customWidth="1"/>
    <col min="10762" max="10762" width="17.42578125" style="44" customWidth="1"/>
    <col min="10763" max="10763" width="52.7109375" style="44" customWidth="1"/>
    <col min="10764" max="10764" width="23.42578125" style="44" customWidth="1"/>
    <col min="10765" max="10765" width="12.7109375" style="44" bestFit="1" customWidth="1"/>
    <col min="10766" max="10766" width="15.85546875" style="44" customWidth="1"/>
    <col min="10767" max="11006" width="9.140625" style="44"/>
    <col min="11007" max="11007" width="6.85546875" style="44" customWidth="1"/>
    <col min="11008" max="11008" width="96.7109375" style="44" customWidth="1"/>
    <col min="11009" max="11009" width="12.28515625" style="44" customWidth="1"/>
    <col min="11010" max="11010" width="12.85546875" style="44" customWidth="1"/>
    <col min="11011" max="11011" width="12.28515625" style="44" customWidth="1"/>
    <col min="11012" max="11013" width="13.140625" style="44" customWidth="1"/>
    <col min="11014" max="11017" width="12.28515625" style="44" customWidth="1"/>
    <col min="11018" max="11018" width="17.42578125" style="44" customWidth="1"/>
    <col min="11019" max="11019" width="52.7109375" style="44" customWidth="1"/>
    <col min="11020" max="11020" width="23.42578125" style="44" customWidth="1"/>
    <col min="11021" max="11021" width="12.7109375" style="44" bestFit="1" customWidth="1"/>
    <col min="11022" max="11022" width="15.85546875" style="44" customWidth="1"/>
    <col min="11023" max="11262" width="9.140625" style="44"/>
    <col min="11263" max="11263" width="6.85546875" style="44" customWidth="1"/>
    <col min="11264" max="11264" width="96.7109375" style="44" customWidth="1"/>
    <col min="11265" max="11265" width="12.28515625" style="44" customWidth="1"/>
    <col min="11266" max="11266" width="12.85546875" style="44" customWidth="1"/>
    <col min="11267" max="11267" width="12.28515625" style="44" customWidth="1"/>
    <col min="11268" max="11269" width="13.140625" style="44" customWidth="1"/>
    <col min="11270" max="11273" width="12.28515625" style="44" customWidth="1"/>
    <col min="11274" max="11274" width="17.42578125" style="44" customWidth="1"/>
    <col min="11275" max="11275" width="52.7109375" style="44" customWidth="1"/>
    <col min="11276" max="11276" width="23.42578125" style="44" customWidth="1"/>
    <col min="11277" max="11277" width="12.7109375" style="44" bestFit="1" customWidth="1"/>
    <col min="11278" max="11278" width="15.85546875" style="44" customWidth="1"/>
    <col min="11279" max="11518" width="9.140625" style="44"/>
    <col min="11519" max="11519" width="6.85546875" style="44" customWidth="1"/>
    <col min="11520" max="11520" width="96.7109375" style="44" customWidth="1"/>
    <col min="11521" max="11521" width="12.28515625" style="44" customWidth="1"/>
    <col min="11522" max="11522" width="12.85546875" style="44" customWidth="1"/>
    <col min="11523" max="11523" width="12.28515625" style="44" customWidth="1"/>
    <col min="11524" max="11525" width="13.140625" style="44" customWidth="1"/>
    <col min="11526" max="11529" width="12.28515625" style="44" customWidth="1"/>
    <col min="11530" max="11530" width="17.42578125" style="44" customWidth="1"/>
    <col min="11531" max="11531" width="52.7109375" style="44" customWidth="1"/>
    <col min="11532" max="11532" width="23.42578125" style="44" customWidth="1"/>
    <col min="11533" max="11533" width="12.7109375" style="44" bestFit="1" customWidth="1"/>
    <col min="11534" max="11534" width="15.85546875" style="44" customWidth="1"/>
    <col min="11535" max="11774" width="9.140625" style="44"/>
    <col min="11775" max="11775" width="6.85546875" style="44" customWidth="1"/>
    <col min="11776" max="11776" width="96.7109375" style="44" customWidth="1"/>
    <col min="11777" max="11777" width="12.28515625" style="44" customWidth="1"/>
    <col min="11778" max="11778" width="12.85546875" style="44" customWidth="1"/>
    <col min="11779" max="11779" width="12.28515625" style="44" customWidth="1"/>
    <col min="11780" max="11781" width="13.140625" style="44" customWidth="1"/>
    <col min="11782" max="11785" width="12.28515625" style="44" customWidth="1"/>
    <col min="11786" max="11786" width="17.42578125" style="44" customWidth="1"/>
    <col min="11787" max="11787" width="52.7109375" style="44" customWidth="1"/>
    <col min="11788" max="11788" width="23.42578125" style="44" customWidth="1"/>
    <col min="11789" max="11789" width="12.7109375" style="44" bestFit="1" customWidth="1"/>
    <col min="11790" max="11790" width="15.85546875" style="44" customWidth="1"/>
    <col min="11791" max="12030" width="9.140625" style="44"/>
    <col min="12031" max="12031" width="6.85546875" style="44" customWidth="1"/>
    <col min="12032" max="12032" width="96.7109375" style="44" customWidth="1"/>
    <col min="12033" max="12033" width="12.28515625" style="44" customWidth="1"/>
    <col min="12034" max="12034" width="12.85546875" style="44" customWidth="1"/>
    <col min="12035" max="12035" width="12.28515625" style="44" customWidth="1"/>
    <col min="12036" max="12037" width="13.140625" style="44" customWidth="1"/>
    <col min="12038" max="12041" width="12.28515625" style="44" customWidth="1"/>
    <col min="12042" max="12042" width="17.42578125" style="44" customWidth="1"/>
    <col min="12043" max="12043" width="52.7109375" style="44" customWidth="1"/>
    <col min="12044" max="12044" width="23.42578125" style="44" customWidth="1"/>
    <col min="12045" max="12045" width="12.7109375" style="44" bestFit="1" customWidth="1"/>
    <col min="12046" max="12046" width="15.85546875" style="44" customWidth="1"/>
    <col min="12047" max="12286" width="9.140625" style="44"/>
    <col min="12287" max="12287" width="6.85546875" style="44" customWidth="1"/>
    <col min="12288" max="12288" width="96.7109375" style="44" customWidth="1"/>
    <col min="12289" max="12289" width="12.28515625" style="44" customWidth="1"/>
    <col min="12290" max="12290" width="12.85546875" style="44" customWidth="1"/>
    <col min="12291" max="12291" width="12.28515625" style="44" customWidth="1"/>
    <col min="12292" max="12293" width="13.140625" style="44" customWidth="1"/>
    <col min="12294" max="12297" width="12.28515625" style="44" customWidth="1"/>
    <col min="12298" max="12298" width="17.42578125" style="44" customWidth="1"/>
    <col min="12299" max="12299" width="52.7109375" style="44" customWidth="1"/>
    <col min="12300" max="12300" width="23.42578125" style="44" customWidth="1"/>
    <col min="12301" max="12301" width="12.7109375" style="44" bestFit="1" customWidth="1"/>
    <col min="12302" max="12302" width="15.85546875" style="44" customWidth="1"/>
    <col min="12303" max="12542" width="9.140625" style="44"/>
    <col min="12543" max="12543" width="6.85546875" style="44" customWidth="1"/>
    <col min="12544" max="12544" width="96.7109375" style="44" customWidth="1"/>
    <col min="12545" max="12545" width="12.28515625" style="44" customWidth="1"/>
    <col min="12546" max="12546" width="12.85546875" style="44" customWidth="1"/>
    <col min="12547" max="12547" width="12.28515625" style="44" customWidth="1"/>
    <col min="12548" max="12549" width="13.140625" style="44" customWidth="1"/>
    <col min="12550" max="12553" width="12.28515625" style="44" customWidth="1"/>
    <col min="12554" max="12554" width="17.42578125" style="44" customWidth="1"/>
    <col min="12555" max="12555" width="52.7109375" style="44" customWidth="1"/>
    <col min="12556" max="12556" width="23.42578125" style="44" customWidth="1"/>
    <col min="12557" max="12557" width="12.7109375" style="44" bestFit="1" customWidth="1"/>
    <col min="12558" max="12558" width="15.85546875" style="44" customWidth="1"/>
    <col min="12559" max="12798" width="9.140625" style="44"/>
    <col min="12799" max="12799" width="6.85546875" style="44" customWidth="1"/>
    <col min="12800" max="12800" width="96.7109375" style="44" customWidth="1"/>
    <col min="12801" max="12801" width="12.28515625" style="44" customWidth="1"/>
    <col min="12802" max="12802" width="12.85546875" style="44" customWidth="1"/>
    <col min="12803" max="12803" width="12.28515625" style="44" customWidth="1"/>
    <col min="12804" max="12805" width="13.140625" style="44" customWidth="1"/>
    <col min="12806" max="12809" width="12.28515625" style="44" customWidth="1"/>
    <col min="12810" max="12810" width="17.42578125" style="44" customWidth="1"/>
    <col min="12811" max="12811" width="52.7109375" style="44" customWidth="1"/>
    <col min="12812" max="12812" width="23.42578125" style="44" customWidth="1"/>
    <col min="12813" max="12813" width="12.7109375" style="44" bestFit="1" customWidth="1"/>
    <col min="12814" max="12814" width="15.85546875" style="44" customWidth="1"/>
    <col min="12815" max="13054" width="9.140625" style="44"/>
    <col min="13055" max="13055" width="6.85546875" style="44" customWidth="1"/>
    <col min="13056" max="13056" width="96.7109375" style="44" customWidth="1"/>
    <col min="13057" max="13057" width="12.28515625" style="44" customWidth="1"/>
    <col min="13058" max="13058" width="12.85546875" style="44" customWidth="1"/>
    <col min="13059" max="13059" width="12.28515625" style="44" customWidth="1"/>
    <col min="13060" max="13061" width="13.140625" style="44" customWidth="1"/>
    <col min="13062" max="13065" width="12.28515625" style="44" customWidth="1"/>
    <col min="13066" max="13066" width="17.42578125" style="44" customWidth="1"/>
    <col min="13067" max="13067" width="52.7109375" style="44" customWidth="1"/>
    <col min="13068" max="13068" width="23.42578125" style="44" customWidth="1"/>
    <col min="13069" max="13069" width="12.7109375" style="44" bestFit="1" customWidth="1"/>
    <col min="13070" max="13070" width="15.85546875" style="44" customWidth="1"/>
    <col min="13071" max="13310" width="9.140625" style="44"/>
    <col min="13311" max="13311" width="6.85546875" style="44" customWidth="1"/>
    <col min="13312" max="13312" width="96.7109375" style="44" customWidth="1"/>
    <col min="13313" max="13313" width="12.28515625" style="44" customWidth="1"/>
    <col min="13314" max="13314" width="12.85546875" style="44" customWidth="1"/>
    <col min="13315" max="13315" width="12.28515625" style="44" customWidth="1"/>
    <col min="13316" max="13317" width="13.140625" style="44" customWidth="1"/>
    <col min="13318" max="13321" width="12.28515625" style="44" customWidth="1"/>
    <col min="13322" max="13322" width="17.42578125" style="44" customWidth="1"/>
    <col min="13323" max="13323" width="52.7109375" style="44" customWidth="1"/>
    <col min="13324" max="13324" width="23.42578125" style="44" customWidth="1"/>
    <col min="13325" max="13325" width="12.7109375" style="44" bestFit="1" customWidth="1"/>
    <col min="13326" max="13326" width="15.85546875" style="44" customWidth="1"/>
    <col min="13327" max="13566" width="9.140625" style="44"/>
    <col min="13567" max="13567" width="6.85546875" style="44" customWidth="1"/>
    <col min="13568" max="13568" width="96.7109375" style="44" customWidth="1"/>
    <col min="13569" max="13569" width="12.28515625" style="44" customWidth="1"/>
    <col min="13570" max="13570" width="12.85546875" style="44" customWidth="1"/>
    <col min="13571" max="13571" width="12.28515625" style="44" customWidth="1"/>
    <col min="13572" max="13573" width="13.140625" style="44" customWidth="1"/>
    <col min="13574" max="13577" width="12.28515625" style="44" customWidth="1"/>
    <col min="13578" max="13578" width="17.42578125" style="44" customWidth="1"/>
    <col min="13579" max="13579" width="52.7109375" style="44" customWidth="1"/>
    <col min="13580" max="13580" width="23.42578125" style="44" customWidth="1"/>
    <col min="13581" max="13581" width="12.7109375" style="44" bestFit="1" customWidth="1"/>
    <col min="13582" max="13582" width="15.85546875" style="44" customWidth="1"/>
    <col min="13583" max="13822" width="9.140625" style="44"/>
    <col min="13823" max="13823" width="6.85546875" style="44" customWidth="1"/>
    <col min="13824" max="13824" width="96.7109375" style="44" customWidth="1"/>
    <col min="13825" max="13825" width="12.28515625" style="44" customWidth="1"/>
    <col min="13826" max="13826" width="12.85546875" style="44" customWidth="1"/>
    <col min="13827" max="13827" width="12.28515625" style="44" customWidth="1"/>
    <col min="13828" max="13829" width="13.140625" style="44" customWidth="1"/>
    <col min="13830" max="13833" width="12.28515625" style="44" customWidth="1"/>
    <col min="13834" max="13834" width="17.42578125" style="44" customWidth="1"/>
    <col min="13835" max="13835" width="52.7109375" style="44" customWidth="1"/>
    <col min="13836" max="13836" width="23.42578125" style="44" customWidth="1"/>
    <col min="13837" max="13837" width="12.7109375" style="44" bestFit="1" customWidth="1"/>
    <col min="13838" max="13838" width="15.85546875" style="44" customWidth="1"/>
    <col min="13839" max="14078" width="9.140625" style="44"/>
    <col min="14079" max="14079" width="6.85546875" style="44" customWidth="1"/>
    <col min="14080" max="14080" width="96.7109375" style="44" customWidth="1"/>
    <col min="14081" max="14081" width="12.28515625" style="44" customWidth="1"/>
    <col min="14082" max="14082" width="12.85546875" style="44" customWidth="1"/>
    <col min="14083" max="14083" width="12.28515625" style="44" customWidth="1"/>
    <col min="14084" max="14085" width="13.140625" style="44" customWidth="1"/>
    <col min="14086" max="14089" width="12.28515625" style="44" customWidth="1"/>
    <col min="14090" max="14090" width="17.42578125" style="44" customWidth="1"/>
    <col min="14091" max="14091" width="52.7109375" style="44" customWidth="1"/>
    <col min="14092" max="14092" width="23.42578125" style="44" customWidth="1"/>
    <col min="14093" max="14093" width="12.7109375" style="44" bestFit="1" customWidth="1"/>
    <col min="14094" max="14094" width="15.85546875" style="44" customWidth="1"/>
    <col min="14095" max="14334" width="9.140625" style="44"/>
    <col min="14335" max="14335" width="6.85546875" style="44" customWidth="1"/>
    <col min="14336" max="14336" width="96.7109375" style="44" customWidth="1"/>
    <col min="14337" max="14337" width="12.28515625" style="44" customWidth="1"/>
    <col min="14338" max="14338" width="12.85546875" style="44" customWidth="1"/>
    <col min="14339" max="14339" width="12.28515625" style="44" customWidth="1"/>
    <col min="14340" max="14341" width="13.140625" style="44" customWidth="1"/>
    <col min="14342" max="14345" width="12.28515625" style="44" customWidth="1"/>
    <col min="14346" max="14346" width="17.42578125" style="44" customWidth="1"/>
    <col min="14347" max="14347" width="52.7109375" style="44" customWidth="1"/>
    <col min="14348" max="14348" width="23.42578125" style="44" customWidth="1"/>
    <col min="14349" max="14349" width="12.7109375" style="44" bestFit="1" customWidth="1"/>
    <col min="14350" max="14350" width="15.85546875" style="44" customWidth="1"/>
    <col min="14351" max="14590" width="9.140625" style="44"/>
    <col min="14591" max="14591" width="6.85546875" style="44" customWidth="1"/>
    <col min="14592" max="14592" width="96.7109375" style="44" customWidth="1"/>
    <col min="14593" max="14593" width="12.28515625" style="44" customWidth="1"/>
    <col min="14594" max="14594" width="12.85546875" style="44" customWidth="1"/>
    <col min="14595" max="14595" width="12.28515625" style="44" customWidth="1"/>
    <col min="14596" max="14597" width="13.140625" style="44" customWidth="1"/>
    <col min="14598" max="14601" width="12.28515625" style="44" customWidth="1"/>
    <col min="14602" max="14602" width="17.42578125" style="44" customWidth="1"/>
    <col min="14603" max="14603" width="52.7109375" style="44" customWidth="1"/>
    <col min="14604" max="14604" width="23.42578125" style="44" customWidth="1"/>
    <col min="14605" max="14605" width="12.7109375" style="44" bestFit="1" customWidth="1"/>
    <col min="14606" max="14606" width="15.85546875" style="44" customWidth="1"/>
    <col min="14607" max="14846" width="9.140625" style="44"/>
    <col min="14847" max="14847" width="6.85546875" style="44" customWidth="1"/>
    <col min="14848" max="14848" width="96.7109375" style="44" customWidth="1"/>
    <col min="14849" max="14849" width="12.28515625" style="44" customWidth="1"/>
    <col min="14850" max="14850" width="12.85546875" style="44" customWidth="1"/>
    <col min="14851" max="14851" width="12.28515625" style="44" customWidth="1"/>
    <col min="14852" max="14853" width="13.140625" style="44" customWidth="1"/>
    <col min="14854" max="14857" width="12.28515625" style="44" customWidth="1"/>
    <col min="14858" max="14858" width="17.42578125" style="44" customWidth="1"/>
    <col min="14859" max="14859" width="52.7109375" style="44" customWidth="1"/>
    <col min="14860" max="14860" width="23.42578125" style="44" customWidth="1"/>
    <col min="14861" max="14861" width="12.7109375" style="44" bestFit="1" customWidth="1"/>
    <col min="14862" max="14862" width="15.85546875" style="44" customWidth="1"/>
    <col min="14863" max="15102" width="9.140625" style="44"/>
    <col min="15103" max="15103" width="6.85546875" style="44" customWidth="1"/>
    <col min="15104" max="15104" width="96.7109375" style="44" customWidth="1"/>
    <col min="15105" max="15105" width="12.28515625" style="44" customWidth="1"/>
    <col min="15106" max="15106" width="12.85546875" style="44" customWidth="1"/>
    <col min="15107" max="15107" width="12.28515625" style="44" customWidth="1"/>
    <col min="15108" max="15109" width="13.140625" style="44" customWidth="1"/>
    <col min="15110" max="15113" width="12.28515625" style="44" customWidth="1"/>
    <col min="15114" max="15114" width="17.42578125" style="44" customWidth="1"/>
    <col min="15115" max="15115" width="52.7109375" style="44" customWidth="1"/>
    <col min="15116" max="15116" width="23.42578125" style="44" customWidth="1"/>
    <col min="15117" max="15117" width="12.7109375" style="44" bestFit="1" customWidth="1"/>
    <col min="15118" max="15118" width="15.85546875" style="44" customWidth="1"/>
    <col min="15119" max="15358" width="9.140625" style="44"/>
    <col min="15359" max="15359" width="6.85546875" style="44" customWidth="1"/>
    <col min="15360" max="15360" width="96.7109375" style="44" customWidth="1"/>
    <col min="15361" max="15361" width="12.28515625" style="44" customWidth="1"/>
    <col min="15362" max="15362" width="12.85546875" style="44" customWidth="1"/>
    <col min="15363" max="15363" width="12.28515625" style="44" customWidth="1"/>
    <col min="15364" max="15365" width="13.140625" style="44" customWidth="1"/>
    <col min="15366" max="15369" width="12.28515625" style="44" customWidth="1"/>
    <col min="15370" max="15370" width="17.42578125" style="44" customWidth="1"/>
    <col min="15371" max="15371" width="52.7109375" style="44" customWidth="1"/>
    <col min="15372" max="15372" width="23.42578125" style="44" customWidth="1"/>
    <col min="15373" max="15373" width="12.7109375" style="44" bestFit="1" customWidth="1"/>
    <col min="15374" max="15374" width="15.85546875" style="44" customWidth="1"/>
    <col min="15375" max="15614" width="9.140625" style="44"/>
    <col min="15615" max="15615" width="6.85546875" style="44" customWidth="1"/>
    <col min="15616" max="15616" width="96.7109375" style="44" customWidth="1"/>
    <col min="15617" max="15617" width="12.28515625" style="44" customWidth="1"/>
    <col min="15618" max="15618" width="12.85546875" style="44" customWidth="1"/>
    <col min="15619" max="15619" width="12.28515625" style="44" customWidth="1"/>
    <col min="15620" max="15621" width="13.140625" style="44" customWidth="1"/>
    <col min="15622" max="15625" width="12.28515625" style="44" customWidth="1"/>
    <col min="15626" max="15626" width="17.42578125" style="44" customWidth="1"/>
    <col min="15627" max="15627" width="52.7109375" style="44" customWidth="1"/>
    <col min="15628" max="15628" width="23.42578125" style="44" customWidth="1"/>
    <col min="15629" max="15629" width="12.7109375" style="44" bestFit="1" customWidth="1"/>
    <col min="15630" max="15630" width="15.85546875" style="44" customWidth="1"/>
    <col min="15631" max="15870" width="9.140625" style="44"/>
    <col min="15871" max="15871" width="6.85546875" style="44" customWidth="1"/>
    <col min="15872" max="15872" width="96.7109375" style="44" customWidth="1"/>
    <col min="15873" max="15873" width="12.28515625" style="44" customWidth="1"/>
    <col min="15874" max="15874" width="12.85546875" style="44" customWidth="1"/>
    <col min="15875" max="15875" width="12.28515625" style="44" customWidth="1"/>
    <col min="15876" max="15877" width="13.140625" style="44" customWidth="1"/>
    <col min="15878" max="15881" width="12.28515625" style="44" customWidth="1"/>
    <col min="15882" max="15882" width="17.42578125" style="44" customWidth="1"/>
    <col min="15883" max="15883" width="52.7109375" style="44" customWidth="1"/>
    <col min="15884" max="15884" width="23.42578125" style="44" customWidth="1"/>
    <col min="15885" max="15885" width="12.7109375" style="44" bestFit="1" customWidth="1"/>
    <col min="15886" max="15886" width="15.85546875" style="44" customWidth="1"/>
    <col min="15887" max="16126" width="9.140625" style="44"/>
    <col min="16127" max="16127" width="6.85546875" style="44" customWidth="1"/>
    <col min="16128" max="16128" width="96.7109375" style="44" customWidth="1"/>
    <col min="16129" max="16129" width="12.28515625" style="44" customWidth="1"/>
    <col min="16130" max="16130" width="12.85546875" style="44" customWidth="1"/>
    <col min="16131" max="16131" width="12.28515625" style="44" customWidth="1"/>
    <col min="16132" max="16133" width="13.140625" style="44" customWidth="1"/>
    <col min="16134" max="16137" width="12.28515625" style="44" customWidth="1"/>
    <col min="16138" max="16138" width="17.42578125" style="44" customWidth="1"/>
    <col min="16139" max="16139" width="52.7109375" style="44" customWidth="1"/>
    <col min="16140" max="16140" width="23.42578125" style="44" customWidth="1"/>
    <col min="16141" max="16141" width="12.7109375" style="44" bestFit="1" customWidth="1"/>
    <col min="16142" max="16142" width="15.85546875" style="44" customWidth="1"/>
    <col min="16143" max="16384" width="9.140625" style="44"/>
  </cols>
  <sheetData>
    <row r="1" spans="1:17" s="5" customFormat="1" ht="12" x14ac:dyDescent="0.25">
      <c r="A1" s="1"/>
      <c r="B1" s="13"/>
      <c r="C1" s="2"/>
      <c r="D1" s="3"/>
      <c r="E1" s="2"/>
      <c r="F1" s="2"/>
      <c r="G1" s="114"/>
      <c r="H1" s="2"/>
      <c r="I1" s="2"/>
      <c r="J1" s="2"/>
      <c r="K1" s="2"/>
      <c r="L1" s="104"/>
      <c r="M1" s="1"/>
      <c r="N1" s="13"/>
      <c r="O1" s="4"/>
    </row>
    <row r="2" spans="1:17" s="5" customFormat="1" ht="12" x14ac:dyDescent="0.25">
      <c r="A2" s="1"/>
      <c r="B2" s="13"/>
      <c r="C2" s="2"/>
      <c r="D2" s="3"/>
      <c r="E2" s="2"/>
      <c r="F2" s="2"/>
      <c r="G2" s="114"/>
      <c r="H2" s="2"/>
      <c r="I2" s="2"/>
      <c r="J2" s="2"/>
      <c r="K2" s="2"/>
      <c r="L2" s="2"/>
      <c r="M2" s="1"/>
      <c r="N2" s="13"/>
      <c r="O2" s="4"/>
    </row>
    <row r="3" spans="1:17" s="5" customFormat="1" ht="12" x14ac:dyDescent="0.25">
      <c r="A3" s="1"/>
      <c r="B3" s="13"/>
      <c r="C3" s="2"/>
      <c r="D3" s="3"/>
      <c r="E3" s="2"/>
      <c r="F3" s="2"/>
      <c r="G3" s="114"/>
      <c r="H3" s="2"/>
      <c r="I3" s="2"/>
      <c r="J3" s="2"/>
      <c r="K3" s="2"/>
      <c r="L3" s="2"/>
      <c r="M3" s="1"/>
      <c r="N3" s="13"/>
      <c r="O3" s="4"/>
    </row>
    <row r="4" spans="1:17" s="5" customFormat="1" ht="12" x14ac:dyDescent="0.25">
      <c r="A4" s="1"/>
      <c r="B4" s="13"/>
      <c r="C4" s="2"/>
      <c r="D4" s="3"/>
      <c r="E4" s="2"/>
      <c r="F4" s="2"/>
      <c r="G4" s="114"/>
      <c r="H4" s="2"/>
      <c r="I4" s="2"/>
      <c r="J4" s="2"/>
      <c r="K4" s="2"/>
      <c r="L4" s="2"/>
      <c r="M4" s="1"/>
      <c r="N4" s="13"/>
      <c r="O4" s="4"/>
    </row>
    <row r="5" spans="1:17" s="5" customFormat="1" ht="12" x14ac:dyDescent="0.25">
      <c r="A5" s="1"/>
      <c r="B5" s="13"/>
      <c r="C5" s="2"/>
      <c r="D5" s="3"/>
      <c r="E5" s="2"/>
      <c r="F5" s="2"/>
      <c r="G5" s="114"/>
      <c r="H5" s="2"/>
      <c r="I5" s="2"/>
      <c r="J5" s="2"/>
      <c r="K5" s="2"/>
      <c r="L5" s="2"/>
      <c r="M5" s="1"/>
      <c r="N5" s="13"/>
      <c r="O5" s="4"/>
    </row>
    <row r="6" spans="1:17" s="5" customFormat="1" ht="12" x14ac:dyDescent="0.25">
      <c r="A6" s="1"/>
      <c r="B6" s="13"/>
      <c r="C6" s="2"/>
      <c r="D6" s="3"/>
      <c r="E6" s="2"/>
      <c r="F6" s="2"/>
      <c r="G6" s="114"/>
      <c r="H6" s="2"/>
      <c r="I6" s="2"/>
      <c r="J6" s="2"/>
      <c r="K6" s="2"/>
      <c r="L6" s="2"/>
      <c r="M6" s="1"/>
      <c r="N6" s="13"/>
      <c r="O6" s="4"/>
    </row>
    <row r="7" spans="1:17" s="5" customFormat="1" ht="12" x14ac:dyDescent="0.25">
      <c r="A7" s="135" t="s">
        <v>34</v>
      </c>
      <c r="B7" s="129"/>
      <c r="C7" s="2"/>
      <c r="D7" s="7"/>
      <c r="E7" s="2"/>
      <c r="F7" s="2"/>
      <c r="G7" s="114"/>
      <c r="H7" s="2"/>
      <c r="I7" s="2"/>
      <c r="J7" s="2"/>
      <c r="K7" s="2"/>
      <c r="L7" s="104"/>
      <c r="M7" s="6"/>
      <c r="N7" s="129"/>
      <c r="O7" s="4"/>
    </row>
    <row r="8" spans="1:17" s="5" customFormat="1" ht="12" x14ac:dyDescent="0.25">
      <c r="A8" s="136" t="s">
        <v>125</v>
      </c>
      <c r="B8" s="13"/>
      <c r="C8" s="2"/>
      <c r="D8" s="3"/>
      <c r="E8" s="2"/>
      <c r="F8" s="2"/>
      <c r="G8" s="114"/>
      <c r="H8" s="2"/>
      <c r="I8" s="2"/>
      <c r="J8" s="2"/>
      <c r="K8" s="2"/>
      <c r="L8" s="2"/>
      <c r="M8" s="1"/>
      <c r="N8" s="13"/>
      <c r="O8" s="4"/>
    </row>
    <row r="9" spans="1:17" s="12" customFormat="1" ht="12" x14ac:dyDescent="0.25">
      <c r="A9" s="136" t="s">
        <v>64</v>
      </c>
      <c r="B9" s="130"/>
      <c r="C9" s="9"/>
      <c r="D9" s="10"/>
      <c r="E9" s="9"/>
      <c r="F9" s="9"/>
      <c r="G9" s="114"/>
      <c r="H9" s="9"/>
      <c r="I9" s="9"/>
      <c r="J9" s="9"/>
      <c r="K9" s="9"/>
      <c r="L9" s="9"/>
      <c r="M9" s="8"/>
      <c r="N9" s="130"/>
      <c r="O9" s="11"/>
    </row>
    <row r="10" spans="1:17" s="5" customFormat="1" ht="12" x14ac:dyDescent="0.25">
      <c r="A10" s="136" t="s">
        <v>40</v>
      </c>
      <c r="B10" s="13"/>
      <c r="C10" s="2"/>
      <c r="D10" s="3"/>
      <c r="E10" s="2"/>
      <c r="F10" s="2"/>
      <c r="G10" s="114"/>
      <c r="H10" s="2"/>
      <c r="I10" s="2"/>
      <c r="J10" s="2"/>
      <c r="K10" s="2"/>
      <c r="L10" s="2"/>
      <c r="M10" s="1"/>
      <c r="N10" s="13"/>
      <c r="O10" s="4"/>
    </row>
    <row r="11" spans="1:17" s="5" customFormat="1" ht="12" x14ac:dyDescent="0.25">
      <c r="A11" s="136" t="s">
        <v>81</v>
      </c>
      <c r="B11" s="13"/>
      <c r="C11" s="2"/>
      <c r="D11" s="3"/>
      <c r="E11" s="2"/>
      <c r="F11" s="2"/>
      <c r="G11" s="114"/>
      <c r="H11" s="2"/>
      <c r="I11" s="2"/>
      <c r="J11" s="2"/>
      <c r="K11" s="2"/>
      <c r="L11" s="2"/>
      <c r="M11" s="1"/>
      <c r="N11" s="13"/>
      <c r="O11" s="4"/>
    </row>
    <row r="12" spans="1:17" s="17" customFormat="1" thickBot="1" x14ac:dyDescent="0.3">
      <c r="A12" s="13"/>
      <c r="B12" s="13"/>
      <c r="C12" s="14"/>
      <c r="D12" s="15"/>
      <c r="E12" s="14"/>
      <c r="F12" s="14"/>
      <c r="G12" s="115"/>
      <c r="H12" s="14"/>
      <c r="I12" s="14"/>
      <c r="J12" s="14"/>
      <c r="K12" s="14"/>
      <c r="L12" s="14"/>
      <c r="M12" s="13"/>
      <c r="N12" s="13"/>
      <c r="O12" s="16"/>
    </row>
    <row r="13" spans="1:17" s="17" customFormat="1" ht="51.75" customHeight="1" x14ac:dyDescent="0.25">
      <c r="A13" s="18" t="s">
        <v>0</v>
      </c>
      <c r="B13" s="18" t="s">
        <v>1</v>
      </c>
      <c r="C13" s="18" t="s">
        <v>2</v>
      </c>
      <c r="D13" s="19" t="s">
        <v>3</v>
      </c>
      <c r="E13" s="111" t="s">
        <v>4</v>
      </c>
      <c r="F13" s="111" t="s">
        <v>4</v>
      </c>
      <c r="G13" s="116" t="s">
        <v>20</v>
      </c>
      <c r="H13" s="20" t="s">
        <v>20</v>
      </c>
      <c r="I13" s="21" t="s">
        <v>5</v>
      </c>
      <c r="J13" s="22" t="s">
        <v>6</v>
      </c>
      <c r="K13" s="18" t="s">
        <v>19</v>
      </c>
      <c r="L13" s="18" t="s">
        <v>7</v>
      </c>
      <c r="M13" s="18" t="s">
        <v>8</v>
      </c>
      <c r="N13" s="18" t="s">
        <v>32</v>
      </c>
      <c r="O13" s="16"/>
    </row>
    <row r="14" spans="1:17" s="17" customFormat="1" ht="12" x14ac:dyDescent="0.25">
      <c r="A14" s="18"/>
      <c r="B14" s="18"/>
      <c r="C14" s="18"/>
      <c r="D14" s="23"/>
      <c r="E14" s="112"/>
      <c r="F14" s="123">
        <v>44105</v>
      </c>
      <c r="G14" s="122">
        <v>44317</v>
      </c>
      <c r="H14" s="24"/>
      <c r="I14" s="25"/>
      <c r="J14" s="18"/>
      <c r="K14" s="18"/>
      <c r="L14" s="18"/>
      <c r="M14" s="18"/>
      <c r="N14" s="18"/>
      <c r="O14" s="16"/>
    </row>
    <row r="15" spans="1:17" s="34" customFormat="1" x14ac:dyDescent="0.25">
      <c r="A15" s="26">
        <v>1</v>
      </c>
      <c r="B15" s="27" t="s">
        <v>41</v>
      </c>
      <c r="C15" s="28" t="s">
        <v>22</v>
      </c>
      <c r="D15" s="29"/>
      <c r="E15" s="30"/>
      <c r="F15" s="30"/>
      <c r="G15" s="117"/>
      <c r="H15" s="30"/>
      <c r="I15" s="31">
        <f>SUM(I16:I16)</f>
        <v>1407.83</v>
      </c>
      <c r="J15" s="32">
        <f t="shared" ref="J15:J46" si="0">I15/$I$84</f>
        <v>3.1699999999999999E-2</v>
      </c>
      <c r="K15" s="30"/>
      <c r="L15" s="45"/>
      <c r="M15" s="27"/>
      <c r="N15" s="27"/>
      <c r="O15" s="33"/>
      <c r="P15" s="102"/>
    </row>
    <row r="16" spans="1:17" s="42" customFormat="1" ht="38.25" customHeight="1" x14ac:dyDescent="0.25">
      <c r="A16" s="127" t="s">
        <v>26</v>
      </c>
      <c r="B16" s="124" t="s">
        <v>66</v>
      </c>
      <c r="C16" s="113" t="s">
        <v>24</v>
      </c>
      <c r="D16" s="37">
        <v>2.88</v>
      </c>
      <c r="E16" s="38">
        <v>436.42</v>
      </c>
      <c r="F16" s="38">
        <v>436.42</v>
      </c>
      <c r="G16" s="118">
        <f>F16*1.1143</f>
        <v>486.3</v>
      </c>
      <c r="H16" s="38">
        <v>488.83</v>
      </c>
      <c r="I16" s="39">
        <f>ROUND(H16*D16,2)</f>
        <v>1407.83</v>
      </c>
      <c r="J16" s="40">
        <f t="shared" si="0"/>
        <v>3.1699999999999999E-2</v>
      </c>
      <c r="K16" s="128" t="s">
        <v>65</v>
      </c>
      <c r="L16" s="113" t="s">
        <v>80</v>
      </c>
      <c r="M16" s="35"/>
      <c r="N16" s="124" t="s">
        <v>33</v>
      </c>
      <c r="O16" s="41"/>
      <c r="P16" s="157">
        <v>406.21</v>
      </c>
      <c r="Q16" s="42">
        <f>P16*1.2034</f>
        <v>488.83311400000002</v>
      </c>
    </row>
    <row r="17" spans="1:17" s="126" customFormat="1" x14ac:dyDescent="0.25">
      <c r="A17" s="26">
        <v>2</v>
      </c>
      <c r="B17" s="27" t="s">
        <v>83</v>
      </c>
      <c r="C17" s="45" t="s">
        <v>22</v>
      </c>
      <c r="D17" s="29"/>
      <c r="E17" s="28">
        <v>1.67</v>
      </c>
      <c r="F17" s="28">
        <v>1.67</v>
      </c>
      <c r="G17" s="119">
        <v>2.67</v>
      </c>
      <c r="H17" s="28"/>
      <c r="I17" s="31">
        <f>SUM(I18:I27)</f>
        <v>1220.29</v>
      </c>
      <c r="J17" s="32">
        <f t="shared" si="0"/>
        <v>2.75E-2</v>
      </c>
      <c r="K17" s="30"/>
      <c r="L17" s="45"/>
      <c r="M17" s="27"/>
      <c r="N17" s="27"/>
      <c r="O17" s="125"/>
      <c r="P17" s="157"/>
      <c r="Q17" s="42"/>
    </row>
    <row r="18" spans="1:17" s="126" customFormat="1" ht="38.25" x14ac:dyDescent="0.25">
      <c r="A18" s="127" t="s">
        <v>28</v>
      </c>
      <c r="B18" s="124" t="s">
        <v>135</v>
      </c>
      <c r="C18" s="113" t="s">
        <v>24</v>
      </c>
      <c r="D18" s="37">
        <v>12.11</v>
      </c>
      <c r="E18" s="38"/>
      <c r="F18" s="38">
        <v>0</v>
      </c>
      <c r="G18" s="118">
        <v>1.57</v>
      </c>
      <c r="H18" s="38">
        <v>4.79</v>
      </c>
      <c r="I18" s="39">
        <f t="shared" ref="I18:I27" si="1">ROUND(H18*D18,2)</f>
        <v>58.01</v>
      </c>
      <c r="J18" s="40">
        <f t="shared" si="0"/>
        <v>1.2999999999999999E-3</v>
      </c>
      <c r="K18" s="128" t="s">
        <v>67</v>
      </c>
      <c r="L18" s="36">
        <v>97647</v>
      </c>
      <c r="M18" s="35"/>
      <c r="N18" s="35"/>
      <c r="O18" s="125"/>
      <c r="P18" s="157">
        <v>3.98</v>
      </c>
      <c r="Q18" s="42">
        <f t="shared" ref="Q18:Q56" si="2">P18*1.2034</f>
        <v>4.7895320000000003</v>
      </c>
    </row>
    <row r="19" spans="1:17" s="126" customFormat="1" ht="25.5" x14ac:dyDescent="0.25">
      <c r="A19" s="127" t="s">
        <v>69</v>
      </c>
      <c r="B19" s="124" t="s">
        <v>136</v>
      </c>
      <c r="C19" s="113" t="s">
        <v>137</v>
      </c>
      <c r="D19" s="37">
        <v>2</v>
      </c>
      <c r="E19" s="38"/>
      <c r="F19" s="38"/>
      <c r="G19" s="118"/>
      <c r="H19" s="38">
        <v>1.78</v>
      </c>
      <c r="I19" s="39">
        <f t="shared" ref="I19:I26" si="3">ROUND(H19*D19,2)</f>
        <v>3.56</v>
      </c>
      <c r="J19" s="40">
        <f t="shared" si="0"/>
        <v>1E-4</v>
      </c>
      <c r="K19" s="128" t="s">
        <v>67</v>
      </c>
      <c r="L19" s="36">
        <v>97665</v>
      </c>
      <c r="M19" s="35"/>
      <c r="N19" s="35"/>
      <c r="O19" s="125"/>
      <c r="P19" s="157">
        <v>1.48</v>
      </c>
      <c r="Q19" s="42">
        <f t="shared" ref="Q19:Q26" si="4">P19*1.2034</f>
        <v>1.7810319999999999</v>
      </c>
    </row>
    <row r="20" spans="1:17" s="126" customFormat="1" ht="25.5" x14ac:dyDescent="0.25">
      <c r="A20" s="127" t="s">
        <v>127</v>
      </c>
      <c r="B20" s="124" t="s">
        <v>138</v>
      </c>
      <c r="C20" s="113" t="s">
        <v>23</v>
      </c>
      <c r="D20" s="37">
        <v>12</v>
      </c>
      <c r="E20" s="38"/>
      <c r="F20" s="38"/>
      <c r="G20" s="118"/>
      <c r="H20" s="38">
        <v>0.93</v>
      </c>
      <c r="I20" s="39">
        <f t="shared" si="3"/>
        <v>11.16</v>
      </c>
      <c r="J20" s="40">
        <f t="shared" si="0"/>
        <v>2.9999999999999997E-4</v>
      </c>
      <c r="K20" s="128" t="s">
        <v>67</v>
      </c>
      <c r="L20" s="36">
        <v>97661</v>
      </c>
      <c r="M20" s="35"/>
      <c r="N20" s="35"/>
      <c r="O20" s="125"/>
      <c r="P20" s="157">
        <v>0.77</v>
      </c>
      <c r="Q20" s="42">
        <f t="shared" si="4"/>
        <v>0.92661800000000005</v>
      </c>
    </row>
    <row r="21" spans="1:17" s="126" customFormat="1" ht="25.5" x14ac:dyDescent="0.25">
      <c r="A21" s="127" t="s">
        <v>128</v>
      </c>
      <c r="B21" s="124" t="s">
        <v>139</v>
      </c>
      <c r="C21" s="113" t="s">
        <v>24</v>
      </c>
      <c r="D21" s="37">
        <v>3.76</v>
      </c>
      <c r="E21" s="38"/>
      <c r="F21" s="38"/>
      <c r="G21" s="118"/>
      <c r="H21" s="38">
        <v>2.42</v>
      </c>
      <c r="I21" s="39">
        <f t="shared" si="3"/>
        <v>9.1</v>
      </c>
      <c r="J21" s="40">
        <f t="shared" si="0"/>
        <v>2.0000000000000001E-4</v>
      </c>
      <c r="K21" s="128" t="s">
        <v>67</v>
      </c>
      <c r="L21" s="36">
        <v>97640</v>
      </c>
      <c r="M21" s="35"/>
      <c r="N21" s="35"/>
      <c r="O21" s="125"/>
      <c r="P21" s="157">
        <v>2.0099999999999998</v>
      </c>
      <c r="Q21" s="42">
        <f t="shared" si="4"/>
        <v>2.4188339999999999</v>
      </c>
    </row>
    <row r="22" spans="1:17" s="126" customFormat="1" ht="25.5" x14ac:dyDescent="0.25">
      <c r="A22" s="127" t="s">
        <v>129</v>
      </c>
      <c r="B22" s="124" t="s">
        <v>140</v>
      </c>
      <c r="C22" s="113" t="s">
        <v>24</v>
      </c>
      <c r="D22" s="37">
        <v>3.36</v>
      </c>
      <c r="E22" s="38"/>
      <c r="F22" s="38"/>
      <c r="G22" s="118"/>
      <c r="H22" s="38">
        <v>12.85</v>
      </c>
      <c r="I22" s="39">
        <f t="shared" si="3"/>
        <v>43.18</v>
      </c>
      <c r="J22" s="40">
        <f t="shared" si="0"/>
        <v>1E-3</v>
      </c>
      <c r="K22" s="128" t="s">
        <v>67</v>
      </c>
      <c r="L22" s="36">
        <v>97644</v>
      </c>
      <c r="M22" s="35"/>
      <c r="N22" s="35"/>
      <c r="O22" s="125"/>
      <c r="P22" s="157">
        <v>10.68</v>
      </c>
      <c r="Q22" s="42">
        <f t="shared" si="4"/>
        <v>12.852312</v>
      </c>
    </row>
    <row r="23" spans="1:17" s="126" customFormat="1" ht="25.5" x14ac:dyDescent="0.25">
      <c r="A23" s="127" t="s">
        <v>130</v>
      </c>
      <c r="B23" s="124" t="s">
        <v>84</v>
      </c>
      <c r="C23" s="113" t="s">
        <v>25</v>
      </c>
      <c r="D23" s="37">
        <v>3.31</v>
      </c>
      <c r="E23" s="38"/>
      <c r="F23" s="38"/>
      <c r="G23" s="118"/>
      <c r="H23" s="38">
        <v>78.52</v>
      </c>
      <c r="I23" s="39">
        <f t="shared" si="3"/>
        <v>259.89999999999998</v>
      </c>
      <c r="J23" s="40">
        <f t="shared" si="0"/>
        <v>5.7999999999999996E-3</v>
      </c>
      <c r="K23" s="128" t="s">
        <v>67</v>
      </c>
      <c r="L23" s="36">
        <v>97622</v>
      </c>
      <c r="M23" s="35"/>
      <c r="N23" s="35"/>
      <c r="O23" s="125"/>
      <c r="P23" s="157">
        <v>65.25</v>
      </c>
      <c r="Q23" s="42">
        <f t="shared" si="4"/>
        <v>78.521850000000001</v>
      </c>
    </row>
    <row r="24" spans="1:17" s="126" customFormat="1" ht="38.25" x14ac:dyDescent="0.25">
      <c r="A24" s="127" t="s">
        <v>131</v>
      </c>
      <c r="B24" s="124" t="s">
        <v>141</v>
      </c>
      <c r="C24" s="113" t="s">
        <v>25</v>
      </c>
      <c r="D24" s="37">
        <v>0.31</v>
      </c>
      <c r="E24" s="38"/>
      <c r="F24" s="38"/>
      <c r="G24" s="118"/>
      <c r="H24" s="38">
        <v>394.48</v>
      </c>
      <c r="I24" s="39">
        <f t="shared" si="3"/>
        <v>122.29</v>
      </c>
      <c r="J24" s="40">
        <f t="shared" si="0"/>
        <v>2.8E-3</v>
      </c>
      <c r="K24" s="128" t="s">
        <v>67</v>
      </c>
      <c r="L24" s="36">
        <v>97627</v>
      </c>
      <c r="M24" s="35"/>
      <c r="N24" s="35"/>
      <c r="O24" s="125"/>
      <c r="P24" s="157">
        <v>327.8</v>
      </c>
      <c r="Q24" s="42">
        <f t="shared" si="4"/>
        <v>394.47451999999998</v>
      </c>
    </row>
    <row r="25" spans="1:17" s="126" customFormat="1" ht="25.5" x14ac:dyDescent="0.25">
      <c r="A25" s="127" t="s">
        <v>132</v>
      </c>
      <c r="B25" s="124" t="s">
        <v>142</v>
      </c>
      <c r="C25" s="113" t="s">
        <v>25</v>
      </c>
      <c r="D25" s="37">
        <v>0.42</v>
      </c>
      <c r="E25" s="38"/>
      <c r="F25" s="38"/>
      <c r="G25" s="118"/>
      <c r="H25" s="38">
        <v>388.04</v>
      </c>
      <c r="I25" s="39">
        <f t="shared" si="3"/>
        <v>162.97999999999999</v>
      </c>
      <c r="J25" s="40">
        <f t="shared" si="0"/>
        <v>3.7000000000000002E-3</v>
      </c>
      <c r="K25" s="128" t="s">
        <v>67</v>
      </c>
      <c r="L25" s="36">
        <v>97628</v>
      </c>
      <c r="M25" s="35"/>
      <c r="N25" s="35"/>
      <c r="O25" s="125"/>
      <c r="P25" s="157">
        <v>322.45</v>
      </c>
      <c r="Q25" s="42">
        <f t="shared" si="4"/>
        <v>388.03633000000002</v>
      </c>
    </row>
    <row r="26" spans="1:17" s="126" customFormat="1" ht="51" x14ac:dyDescent="0.25">
      <c r="A26" s="127" t="s">
        <v>133</v>
      </c>
      <c r="B26" s="124" t="s">
        <v>143</v>
      </c>
      <c r="C26" s="113" t="s">
        <v>25</v>
      </c>
      <c r="D26" s="37">
        <v>4.54</v>
      </c>
      <c r="E26" s="38"/>
      <c r="F26" s="38"/>
      <c r="G26" s="118"/>
      <c r="H26" s="38">
        <v>10.88</v>
      </c>
      <c r="I26" s="39">
        <f t="shared" si="3"/>
        <v>49.4</v>
      </c>
      <c r="J26" s="40">
        <f t="shared" si="0"/>
        <v>1.1000000000000001E-3</v>
      </c>
      <c r="K26" s="128" t="s">
        <v>67</v>
      </c>
      <c r="L26" s="36">
        <v>100981</v>
      </c>
      <c r="M26" s="35"/>
      <c r="N26" s="35"/>
      <c r="O26" s="125"/>
      <c r="P26" s="157">
        <v>9.0399999999999991</v>
      </c>
      <c r="Q26" s="42">
        <f t="shared" si="4"/>
        <v>10.878736</v>
      </c>
    </row>
    <row r="27" spans="1:17" s="126" customFormat="1" ht="38.25" x14ac:dyDescent="0.25">
      <c r="A27" s="127" t="s">
        <v>134</v>
      </c>
      <c r="B27" s="124" t="s">
        <v>144</v>
      </c>
      <c r="C27" s="113" t="s">
        <v>23</v>
      </c>
      <c r="D27" s="37">
        <v>6.21</v>
      </c>
      <c r="E27" s="38"/>
      <c r="F27" s="38"/>
      <c r="G27" s="118"/>
      <c r="H27" s="38">
        <v>80.63</v>
      </c>
      <c r="I27" s="39">
        <f t="shared" si="1"/>
        <v>500.71</v>
      </c>
      <c r="J27" s="40">
        <f t="shared" si="0"/>
        <v>1.1299999999999999E-2</v>
      </c>
      <c r="K27" s="128" t="s">
        <v>67</v>
      </c>
      <c r="L27" s="36">
        <v>99059</v>
      </c>
      <c r="M27" s="35"/>
      <c r="N27" s="35"/>
      <c r="O27" s="125"/>
      <c r="P27" s="157">
        <v>67</v>
      </c>
      <c r="Q27" s="42">
        <f t="shared" si="2"/>
        <v>80.627799999999993</v>
      </c>
    </row>
    <row r="28" spans="1:17" s="126" customFormat="1" x14ac:dyDescent="0.25">
      <c r="A28" s="26">
        <v>3</v>
      </c>
      <c r="B28" s="27" t="s">
        <v>68</v>
      </c>
      <c r="C28" s="45" t="s">
        <v>22</v>
      </c>
      <c r="D28" s="29"/>
      <c r="E28" s="28"/>
      <c r="F28" s="28">
        <v>0</v>
      </c>
      <c r="G28" s="119"/>
      <c r="H28" s="28"/>
      <c r="I28" s="31">
        <f>SUM(I29:I38)</f>
        <v>4747.16</v>
      </c>
      <c r="J28" s="32">
        <f t="shared" si="0"/>
        <v>0.10680000000000001</v>
      </c>
      <c r="K28" s="30"/>
      <c r="L28" s="45"/>
      <c r="M28" s="27"/>
      <c r="N28" s="27"/>
      <c r="O28" s="125"/>
      <c r="P28" s="157"/>
      <c r="Q28" s="42"/>
    </row>
    <row r="29" spans="1:17" s="42" customFormat="1" ht="38.25" x14ac:dyDescent="0.25">
      <c r="A29" s="127" t="s">
        <v>27</v>
      </c>
      <c r="B29" s="124" t="s">
        <v>93</v>
      </c>
      <c r="C29" s="113" t="s">
        <v>23</v>
      </c>
      <c r="D29" s="37">
        <v>12</v>
      </c>
      <c r="E29" s="38">
        <v>43.75</v>
      </c>
      <c r="F29" s="38">
        <v>43.75</v>
      </c>
      <c r="G29" s="118">
        <v>39.74</v>
      </c>
      <c r="H29" s="38">
        <v>182.29</v>
      </c>
      <c r="I29" s="39">
        <f>ROUND(H29*D29,2)</f>
        <v>2187.48</v>
      </c>
      <c r="J29" s="40">
        <f t="shared" si="0"/>
        <v>4.9200000000000001E-2</v>
      </c>
      <c r="K29" s="128" t="s">
        <v>67</v>
      </c>
      <c r="L29" s="36">
        <v>101176</v>
      </c>
      <c r="M29" s="35"/>
      <c r="N29" s="35"/>
      <c r="O29" s="41"/>
      <c r="P29" s="157">
        <v>151.47999999999999</v>
      </c>
      <c r="Q29" s="42">
        <f t="shared" si="2"/>
        <v>182.291032</v>
      </c>
    </row>
    <row r="30" spans="1:17" s="42" customFormat="1" ht="38.25" x14ac:dyDescent="0.25">
      <c r="A30" s="158" t="s">
        <v>72</v>
      </c>
      <c r="B30" s="159" t="s">
        <v>145</v>
      </c>
      <c r="C30" s="160" t="s">
        <v>25</v>
      </c>
      <c r="D30" s="161">
        <v>0.6</v>
      </c>
      <c r="E30" s="162"/>
      <c r="F30" s="162"/>
      <c r="G30" s="163"/>
      <c r="H30" s="38">
        <v>180.94</v>
      </c>
      <c r="I30" s="39">
        <f t="shared" ref="I30:I36" si="5">ROUND(H30*D30,2)</f>
        <v>108.56</v>
      </c>
      <c r="J30" s="40">
        <f t="shared" si="0"/>
        <v>2.3999999999999998E-3</v>
      </c>
      <c r="K30" s="128" t="s">
        <v>67</v>
      </c>
      <c r="L30" s="36">
        <v>96527</v>
      </c>
      <c r="M30" s="164"/>
      <c r="N30" s="164"/>
      <c r="O30" s="41"/>
      <c r="P30" s="157">
        <v>150.36000000000001</v>
      </c>
      <c r="Q30" s="42">
        <f t="shared" ref="Q30:Q36" si="6">P30*1.2034</f>
        <v>180.94322399999999</v>
      </c>
    </row>
    <row r="31" spans="1:17" s="42" customFormat="1" ht="38.25" x14ac:dyDescent="0.25">
      <c r="A31" s="127" t="s">
        <v>85</v>
      </c>
      <c r="B31" s="159" t="s">
        <v>94</v>
      </c>
      <c r="C31" s="160" t="s">
        <v>24</v>
      </c>
      <c r="D31" s="161">
        <v>8.17</v>
      </c>
      <c r="E31" s="162"/>
      <c r="F31" s="162"/>
      <c r="G31" s="163"/>
      <c r="H31" s="38">
        <v>111.52</v>
      </c>
      <c r="I31" s="39">
        <f t="shared" si="5"/>
        <v>911.12</v>
      </c>
      <c r="J31" s="40">
        <f t="shared" si="0"/>
        <v>2.0500000000000001E-2</v>
      </c>
      <c r="K31" s="128" t="s">
        <v>67</v>
      </c>
      <c r="L31" s="36">
        <v>96536</v>
      </c>
      <c r="M31" s="164"/>
      <c r="N31" s="164"/>
      <c r="O31" s="41"/>
      <c r="P31" s="157">
        <v>92.67</v>
      </c>
      <c r="Q31" s="42">
        <f t="shared" si="6"/>
        <v>111.51907799999999</v>
      </c>
    </row>
    <row r="32" spans="1:17" s="42" customFormat="1" ht="38.25" x14ac:dyDescent="0.25">
      <c r="A32" s="158" t="s">
        <v>86</v>
      </c>
      <c r="B32" s="159" t="s">
        <v>95</v>
      </c>
      <c r="C32" s="160" t="s">
        <v>25</v>
      </c>
      <c r="D32" s="161">
        <v>0.47</v>
      </c>
      <c r="E32" s="162"/>
      <c r="F32" s="162"/>
      <c r="G32" s="163"/>
      <c r="H32" s="38">
        <v>524.48</v>
      </c>
      <c r="I32" s="39">
        <f t="shared" si="5"/>
        <v>246.51</v>
      </c>
      <c r="J32" s="40">
        <f t="shared" si="0"/>
        <v>5.4999999999999997E-3</v>
      </c>
      <c r="K32" s="128" t="s">
        <v>67</v>
      </c>
      <c r="L32" s="36">
        <v>94965</v>
      </c>
      <c r="M32" s="164"/>
      <c r="N32" s="164"/>
      <c r="O32" s="41"/>
      <c r="P32" s="157">
        <v>435.83</v>
      </c>
      <c r="Q32" s="42">
        <f t="shared" si="6"/>
        <v>524.47782199999995</v>
      </c>
    </row>
    <row r="33" spans="1:17" s="42" customFormat="1" ht="25.5" x14ac:dyDescent="0.25">
      <c r="A33" s="158" t="s">
        <v>87</v>
      </c>
      <c r="B33" s="159" t="s">
        <v>71</v>
      </c>
      <c r="C33" s="160" t="s">
        <v>25</v>
      </c>
      <c r="D33" s="168">
        <v>0.47</v>
      </c>
      <c r="E33" s="38">
        <v>95.81</v>
      </c>
      <c r="F33" s="38">
        <v>95.81</v>
      </c>
      <c r="G33" s="118">
        <v>81.72</v>
      </c>
      <c r="H33" s="38">
        <v>413.79</v>
      </c>
      <c r="I33" s="39">
        <f>ROUND(H33*D33,2)</f>
        <v>194.48</v>
      </c>
      <c r="J33" s="40">
        <f t="shared" si="0"/>
        <v>4.4000000000000003E-3</v>
      </c>
      <c r="K33" s="128" t="s">
        <v>67</v>
      </c>
      <c r="L33" s="36">
        <v>103670</v>
      </c>
      <c r="M33" s="35"/>
      <c r="N33" s="124"/>
      <c r="O33" s="41"/>
      <c r="P33" s="157">
        <v>343.85</v>
      </c>
      <c r="Q33" s="42">
        <f t="shared" si="6"/>
        <v>413.78908999999999</v>
      </c>
    </row>
    <row r="34" spans="1:17" s="42" customFormat="1" ht="38.25" x14ac:dyDescent="0.25">
      <c r="A34" s="127" t="s">
        <v>88</v>
      </c>
      <c r="B34" s="159" t="s">
        <v>98</v>
      </c>
      <c r="C34" s="160" t="s">
        <v>70</v>
      </c>
      <c r="D34" s="161">
        <v>11.3</v>
      </c>
      <c r="E34" s="162"/>
      <c r="F34" s="162"/>
      <c r="G34" s="163"/>
      <c r="H34" s="38">
        <v>18.600000000000001</v>
      </c>
      <c r="I34" s="39">
        <f t="shared" si="5"/>
        <v>210.18</v>
      </c>
      <c r="J34" s="40">
        <f t="shared" si="0"/>
        <v>4.7000000000000002E-3</v>
      </c>
      <c r="K34" s="128" t="s">
        <v>67</v>
      </c>
      <c r="L34" s="36">
        <v>92759</v>
      </c>
      <c r="M34" s="164"/>
      <c r="N34" s="164"/>
      <c r="O34" s="41"/>
      <c r="P34" s="157">
        <v>15.46</v>
      </c>
      <c r="Q34" s="42">
        <f t="shared" si="6"/>
        <v>18.604564</v>
      </c>
    </row>
    <row r="35" spans="1:17" s="42" customFormat="1" ht="38.25" x14ac:dyDescent="0.25">
      <c r="A35" s="158" t="s">
        <v>89</v>
      </c>
      <c r="B35" s="159" t="s">
        <v>100</v>
      </c>
      <c r="C35" s="160" t="s">
        <v>70</v>
      </c>
      <c r="D35" s="161">
        <v>23.2</v>
      </c>
      <c r="E35" s="162"/>
      <c r="F35" s="162"/>
      <c r="G35" s="163"/>
      <c r="H35" s="38">
        <v>16.149999999999999</v>
      </c>
      <c r="I35" s="39">
        <f t="shared" si="5"/>
        <v>374.68</v>
      </c>
      <c r="J35" s="40">
        <f t="shared" si="0"/>
        <v>8.3999999999999995E-3</v>
      </c>
      <c r="K35" s="128" t="s">
        <v>67</v>
      </c>
      <c r="L35" s="36">
        <v>92761</v>
      </c>
      <c r="M35" s="164"/>
      <c r="N35" s="164"/>
      <c r="O35" s="41"/>
      <c r="P35" s="157">
        <v>13.42</v>
      </c>
      <c r="Q35" s="42">
        <f t="shared" si="6"/>
        <v>16.149628</v>
      </c>
    </row>
    <row r="36" spans="1:17" s="42" customFormat="1" ht="38.25" x14ac:dyDescent="0.25">
      <c r="A36" s="158" t="s">
        <v>90</v>
      </c>
      <c r="B36" s="159" t="s">
        <v>99</v>
      </c>
      <c r="C36" s="113" t="s">
        <v>70</v>
      </c>
      <c r="D36" s="37">
        <v>17.600000000000001</v>
      </c>
      <c r="E36" s="38">
        <v>95.81</v>
      </c>
      <c r="F36" s="38">
        <v>95.81</v>
      </c>
      <c r="G36" s="118">
        <v>81.72</v>
      </c>
      <c r="H36" s="38">
        <v>14.32</v>
      </c>
      <c r="I36" s="39">
        <f t="shared" si="5"/>
        <v>252.03</v>
      </c>
      <c r="J36" s="40">
        <f t="shared" si="0"/>
        <v>5.7000000000000002E-3</v>
      </c>
      <c r="K36" s="128" t="s">
        <v>67</v>
      </c>
      <c r="L36" s="36">
        <v>92762</v>
      </c>
      <c r="M36" s="35"/>
      <c r="N36" s="124"/>
      <c r="O36" s="41"/>
      <c r="P36" s="157">
        <v>11.9</v>
      </c>
      <c r="Q36" s="42">
        <f t="shared" si="6"/>
        <v>14.320460000000001</v>
      </c>
    </row>
    <row r="37" spans="1:17" s="42" customFormat="1" x14ac:dyDescent="0.25">
      <c r="A37" s="158" t="s">
        <v>91</v>
      </c>
      <c r="B37" s="159" t="s">
        <v>96</v>
      </c>
      <c r="C37" s="160" t="s">
        <v>25</v>
      </c>
      <c r="D37" s="161">
        <v>0.13</v>
      </c>
      <c r="E37" s="162"/>
      <c r="F37" s="162"/>
      <c r="G37" s="163"/>
      <c r="H37" s="162">
        <v>71.989999999999995</v>
      </c>
      <c r="I37" s="39">
        <f t="shared" ref="I37:I38" si="7">ROUND(H37*D37,2)</f>
        <v>9.36</v>
      </c>
      <c r="J37" s="40">
        <f t="shared" si="0"/>
        <v>2.0000000000000001E-4</v>
      </c>
      <c r="K37" s="128" t="s">
        <v>67</v>
      </c>
      <c r="L37" s="36">
        <v>96995</v>
      </c>
      <c r="M37" s="35"/>
      <c r="N37" s="124"/>
      <c r="O37" s="41"/>
      <c r="P37" s="157">
        <v>59.82</v>
      </c>
      <c r="Q37" s="42">
        <f t="shared" ref="Q37:Q38" si="8">P37*1.2034</f>
        <v>71.987387999999996</v>
      </c>
    </row>
    <row r="38" spans="1:17" s="42" customFormat="1" ht="25.5" x14ac:dyDescent="0.25">
      <c r="A38" s="158" t="s">
        <v>92</v>
      </c>
      <c r="B38" s="159" t="s">
        <v>97</v>
      </c>
      <c r="C38" s="160" t="s">
        <v>24</v>
      </c>
      <c r="D38" s="161">
        <v>4.2</v>
      </c>
      <c r="E38" s="162"/>
      <c r="F38" s="162"/>
      <c r="G38" s="163"/>
      <c r="H38" s="162">
        <v>60.18</v>
      </c>
      <c r="I38" s="39">
        <f t="shared" si="7"/>
        <v>252.76</v>
      </c>
      <c r="J38" s="40">
        <f t="shared" si="0"/>
        <v>5.7000000000000002E-3</v>
      </c>
      <c r="K38" s="128" t="s">
        <v>67</v>
      </c>
      <c r="L38" s="36">
        <v>98557</v>
      </c>
      <c r="M38" s="35"/>
      <c r="N38" s="124"/>
      <c r="O38" s="41"/>
      <c r="P38" s="157">
        <v>50.01</v>
      </c>
      <c r="Q38" s="42">
        <f t="shared" si="8"/>
        <v>60.182034000000002</v>
      </c>
    </row>
    <row r="39" spans="1:17" s="126" customFormat="1" x14ac:dyDescent="0.25">
      <c r="A39" s="26">
        <v>4</v>
      </c>
      <c r="B39" s="27" t="s">
        <v>101</v>
      </c>
      <c r="C39" s="45" t="s">
        <v>22</v>
      </c>
      <c r="D39" s="29"/>
      <c r="E39" s="28"/>
      <c r="F39" s="28">
        <v>0</v>
      </c>
      <c r="G39" s="119"/>
      <c r="H39" s="28"/>
      <c r="I39" s="31">
        <f>SUM(I40:I53)</f>
        <v>12661.26</v>
      </c>
      <c r="J39" s="32">
        <f t="shared" si="0"/>
        <v>0.28499999999999998</v>
      </c>
      <c r="K39" s="30"/>
      <c r="L39" s="45"/>
      <c r="M39" s="27"/>
      <c r="N39" s="27"/>
      <c r="O39" s="125"/>
      <c r="P39" s="157"/>
      <c r="Q39" s="42"/>
    </row>
    <row r="40" spans="1:17" s="42" customFormat="1" ht="38.25" x14ac:dyDescent="0.25">
      <c r="A40" s="127" t="s">
        <v>29</v>
      </c>
      <c r="B40" s="124" t="s">
        <v>102</v>
      </c>
      <c r="C40" s="113" t="s">
        <v>24</v>
      </c>
      <c r="D40" s="37">
        <v>8.39</v>
      </c>
      <c r="E40" s="38">
        <v>7.83</v>
      </c>
      <c r="F40" s="38">
        <v>7.83</v>
      </c>
      <c r="G40" s="118">
        <v>6.65</v>
      </c>
      <c r="H40" s="38">
        <v>182.93</v>
      </c>
      <c r="I40" s="39">
        <f>ROUND(H40*D40,2)</f>
        <v>1534.78</v>
      </c>
      <c r="J40" s="40">
        <f t="shared" si="0"/>
        <v>3.4500000000000003E-2</v>
      </c>
      <c r="K40" s="128" t="s">
        <v>67</v>
      </c>
      <c r="L40" s="36">
        <v>92413</v>
      </c>
      <c r="M40" s="35"/>
      <c r="N40" s="35"/>
      <c r="O40" s="41"/>
      <c r="P40" s="157">
        <v>152.01</v>
      </c>
      <c r="Q40" s="42">
        <f t="shared" si="2"/>
        <v>182.92883399999999</v>
      </c>
    </row>
    <row r="41" spans="1:17" s="42" customFormat="1" ht="38.25" x14ac:dyDescent="0.25">
      <c r="A41" s="127" t="s">
        <v>30</v>
      </c>
      <c r="B41" s="124" t="s">
        <v>103</v>
      </c>
      <c r="C41" s="113" t="s">
        <v>24</v>
      </c>
      <c r="D41" s="37">
        <v>7.25</v>
      </c>
      <c r="E41" s="38">
        <v>39.57</v>
      </c>
      <c r="F41" s="38">
        <v>39.57</v>
      </c>
      <c r="G41" s="118">
        <v>34.619999999999997</v>
      </c>
      <c r="H41" s="38">
        <v>223.4</v>
      </c>
      <c r="I41" s="39">
        <f>ROUND(H41*D41,2)</f>
        <v>1619.65</v>
      </c>
      <c r="J41" s="40">
        <f t="shared" si="0"/>
        <v>3.6499999999999998E-2</v>
      </c>
      <c r="K41" s="128" t="s">
        <v>67</v>
      </c>
      <c r="L41" s="36">
        <v>92448</v>
      </c>
      <c r="M41" s="35"/>
      <c r="N41" s="124"/>
      <c r="O41" s="41"/>
      <c r="P41" s="157">
        <v>185.64</v>
      </c>
      <c r="Q41" s="42">
        <f t="shared" si="2"/>
        <v>223.39917600000001</v>
      </c>
    </row>
    <row r="42" spans="1:17" s="42" customFormat="1" ht="38.25" x14ac:dyDescent="0.25">
      <c r="A42" s="127" t="s">
        <v>31</v>
      </c>
      <c r="B42" s="159" t="s">
        <v>98</v>
      </c>
      <c r="C42" s="113" t="s">
        <v>70</v>
      </c>
      <c r="D42" s="37">
        <v>19.75</v>
      </c>
      <c r="E42" s="38">
        <v>95.81</v>
      </c>
      <c r="F42" s="38">
        <v>95.81</v>
      </c>
      <c r="G42" s="118">
        <v>81.72</v>
      </c>
      <c r="H42" s="38">
        <v>18.600000000000001</v>
      </c>
      <c r="I42" s="39">
        <f>ROUND(H42*D42,2)</f>
        <v>367.35</v>
      </c>
      <c r="J42" s="40">
        <f t="shared" si="0"/>
        <v>8.3000000000000001E-3</v>
      </c>
      <c r="K42" s="128" t="s">
        <v>67</v>
      </c>
      <c r="L42" s="36">
        <v>92759</v>
      </c>
      <c r="M42" s="35"/>
      <c r="N42" s="124"/>
      <c r="O42" s="41"/>
      <c r="P42" s="157">
        <v>15.46</v>
      </c>
      <c r="Q42" s="42">
        <f t="shared" si="2"/>
        <v>18.604564</v>
      </c>
    </row>
    <row r="43" spans="1:17" s="42" customFormat="1" ht="38.25" x14ac:dyDescent="0.25">
      <c r="A43" s="127" t="s">
        <v>42</v>
      </c>
      <c r="B43" s="159" t="s">
        <v>100</v>
      </c>
      <c r="C43" s="160" t="s">
        <v>70</v>
      </c>
      <c r="D43" s="161">
        <v>19.399999999999999</v>
      </c>
      <c r="E43" s="162"/>
      <c r="F43" s="162"/>
      <c r="G43" s="163"/>
      <c r="H43" s="38">
        <v>16.149999999999999</v>
      </c>
      <c r="I43" s="39">
        <f t="shared" ref="I43" si="9">ROUND(H43*D43,2)</f>
        <v>313.31</v>
      </c>
      <c r="J43" s="40">
        <f t="shared" si="0"/>
        <v>7.1000000000000004E-3</v>
      </c>
      <c r="K43" s="128" t="s">
        <v>67</v>
      </c>
      <c r="L43" s="36">
        <v>92761</v>
      </c>
      <c r="M43" s="164"/>
      <c r="N43" s="164"/>
      <c r="O43" s="41"/>
      <c r="P43" s="157">
        <v>13.42</v>
      </c>
      <c r="Q43" s="42">
        <f t="shared" si="2"/>
        <v>16.149628</v>
      </c>
    </row>
    <row r="44" spans="1:17" s="42" customFormat="1" ht="38.25" x14ac:dyDescent="0.25">
      <c r="A44" s="127" t="s">
        <v>73</v>
      </c>
      <c r="B44" s="159" t="s">
        <v>99</v>
      </c>
      <c r="C44" s="113" t="s">
        <v>70</v>
      </c>
      <c r="D44" s="37">
        <v>27.96</v>
      </c>
      <c r="E44" s="38">
        <v>95.81</v>
      </c>
      <c r="F44" s="38">
        <v>95.81</v>
      </c>
      <c r="G44" s="118">
        <v>81.72</v>
      </c>
      <c r="H44" s="38">
        <v>14.32</v>
      </c>
      <c r="I44" s="39">
        <f t="shared" ref="I44" si="10">ROUND(H44*D44,2)</f>
        <v>400.39</v>
      </c>
      <c r="J44" s="40">
        <f t="shared" si="0"/>
        <v>8.9999999999999993E-3</v>
      </c>
      <c r="K44" s="128" t="s">
        <v>67</v>
      </c>
      <c r="L44" s="36">
        <v>92762</v>
      </c>
      <c r="M44" s="35"/>
      <c r="N44" s="124"/>
      <c r="O44" s="41"/>
      <c r="P44" s="157">
        <v>11.9</v>
      </c>
      <c r="Q44" s="42">
        <f t="shared" ref="Q44" si="11">P44*1.2034</f>
        <v>14.320460000000001</v>
      </c>
    </row>
    <row r="45" spans="1:17" s="42" customFormat="1" ht="38.25" x14ac:dyDescent="0.25">
      <c r="A45" s="127" t="s">
        <v>74</v>
      </c>
      <c r="B45" s="159" t="s">
        <v>95</v>
      </c>
      <c r="C45" s="160" t="s">
        <v>25</v>
      </c>
      <c r="D45" s="37">
        <v>0.86</v>
      </c>
      <c r="E45" s="38">
        <v>95.81</v>
      </c>
      <c r="F45" s="38">
        <v>95.81</v>
      </c>
      <c r="G45" s="118">
        <v>81.72</v>
      </c>
      <c r="H45" s="38">
        <v>524.48</v>
      </c>
      <c r="I45" s="39">
        <f t="shared" ref="I45:I49" si="12">ROUND(H45*D45,2)</f>
        <v>451.05</v>
      </c>
      <c r="J45" s="40">
        <f t="shared" si="0"/>
        <v>1.0200000000000001E-2</v>
      </c>
      <c r="K45" s="128" t="s">
        <v>67</v>
      </c>
      <c r="L45" s="36">
        <v>94965</v>
      </c>
      <c r="M45" s="35"/>
      <c r="N45" s="124"/>
      <c r="O45" s="41"/>
      <c r="P45" s="157">
        <v>435.83</v>
      </c>
      <c r="Q45" s="42">
        <f t="shared" ref="Q45:Q49" si="13">P45*1.2034</f>
        <v>524.47782199999995</v>
      </c>
    </row>
    <row r="46" spans="1:17" s="42" customFormat="1" ht="25.5" x14ac:dyDescent="0.25">
      <c r="A46" s="127" t="s">
        <v>104</v>
      </c>
      <c r="B46" s="159" t="s">
        <v>71</v>
      </c>
      <c r="C46" s="160" t="s">
        <v>25</v>
      </c>
      <c r="D46" s="37">
        <v>0.86</v>
      </c>
      <c r="E46" s="38">
        <v>95.81</v>
      </c>
      <c r="F46" s="38">
        <v>95.81</v>
      </c>
      <c r="G46" s="118">
        <v>81.72</v>
      </c>
      <c r="H46" s="38">
        <v>413.79</v>
      </c>
      <c r="I46" s="39">
        <f t="shared" si="12"/>
        <v>355.86</v>
      </c>
      <c r="J46" s="40">
        <f t="shared" si="0"/>
        <v>8.0000000000000002E-3</v>
      </c>
      <c r="K46" s="128" t="s">
        <v>67</v>
      </c>
      <c r="L46" s="36">
        <v>103670</v>
      </c>
      <c r="M46" s="35"/>
      <c r="N46" s="124"/>
      <c r="O46" s="41"/>
      <c r="P46" s="157">
        <v>343.85</v>
      </c>
      <c r="Q46" s="42">
        <f t="shared" si="13"/>
        <v>413.78908999999999</v>
      </c>
    </row>
    <row r="47" spans="1:17" s="42" customFormat="1" ht="25.5" x14ac:dyDescent="0.25">
      <c r="A47" s="127" t="s">
        <v>105</v>
      </c>
      <c r="B47" s="124" t="s">
        <v>110</v>
      </c>
      <c r="C47" s="113" t="s">
        <v>24</v>
      </c>
      <c r="D47" s="37">
        <v>17.579999999999998</v>
      </c>
      <c r="E47" s="38">
        <v>95.81</v>
      </c>
      <c r="F47" s="38">
        <v>95.81</v>
      </c>
      <c r="G47" s="118">
        <v>81.72</v>
      </c>
      <c r="H47" s="38">
        <v>166.2</v>
      </c>
      <c r="I47" s="39">
        <f t="shared" si="12"/>
        <v>2921.8</v>
      </c>
      <c r="J47" s="40">
        <f t="shared" ref="J47:J78" si="14">I47/$I$84</f>
        <v>6.5799999999999997E-2</v>
      </c>
      <c r="K47" s="128" t="s">
        <v>67</v>
      </c>
      <c r="L47" s="36">
        <v>92271</v>
      </c>
      <c r="M47" s="35"/>
      <c r="N47" s="124"/>
      <c r="O47" s="41"/>
      <c r="P47" s="157">
        <v>138.11000000000001</v>
      </c>
      <c r="Q47" s="42">
        <f t="shared" si="13"/>
        <v>166.20157399999999</v>
      </c>
    </row>
    <row r="48" spans="1:17" s="42" customFormat="1" ht="25.5" x14ac:dyDescent="0.25">
      <c r="A48" s="127" t="s">
        <v>106</v>
      </c>
      <c r="B48" s="124" t="s">
        <v>148</v>
      </c>
      <c r="C48" s="113" t="s">
        <v>70</v>
      </c>
      <c r="D48" s="37">
        <v>28.2</v>
      </c>
      <c r="E48" s="38">
        <v>95.81</v>
      </c>
      <c r="F48" s="38">
        <v>95.81</v>
      </c>
      <c r="G48" s="118">
        <v>81.72</v>
      </c>
      <c r="H48" s="38">
        <v>12.89</v>
      </c>
      <c r="I48" s="39">
        <f t="shared" si="12"/>
        <v>363.5</v>
      </c>
      <c r="J48" s="40">
        <f t="shared" si="14"/>
        <v>8.2000000000000007E-3</v>
      </c>
      <c r="K48" s="128" t="s">
        <v>67</v>
      </c>
      <c r="L48" s="36">
        <v>92800</v>
      </c>
      <c r="M48" s="35"/>
      <c r="N48" s="124"/>
      <c r="O48" s="41"/>
      <c r="P48" s="157">
        <v>10.71</v>
      </c>
      <c r="Q48" s="42">
        <f t="shared" si="13"/>
        <v>12.888413999999999</v>
      </c>
    </row>
    <row r="49" spans="1:17" s="42" customFormat="1" ht="25.5" x14ac:dyDescent="0.25">
      <c r="A49" s="127" t="s">
        <v>107</v>
      </c>
      <c r="B49" s="124" t="s">
        <v>149</v>
      </c>
      <c r="C49" s="113" t="s">
        <v>70</v>
      </c>
      <c r="D49" s="37">
        <v>102.4</v>
      </c>
      <c r="E49" s="38">
        <v>95.81</v>
      </c>
      <c r="F49" s="38">
        <v>95.81</v>
      </c>
      <c r="G49" s="118">
        <v>81.72</v>
      </c>
      <c r="H49" s="38">
        <v>12.9</v>
      </c>
      <c r="I49" s="39">
        <f t="shared" si="12"/>
        <v>1320.96</v>
      </c>
      <c r="J49" s="40">
        <f t="shared" si="14"/>
        <v>2.9700000000000001E-2</v>
      </c>
      <c r="K49" s="128" t="s">
        <v>67</v>
      </c>
      <c r="L49" s="36">
        <v>92801</v>
      </c>
      <c r="M49" s="35"/>
      <c r="N49" s="124"/>
      <c r="O49" s="41"/>
      <c r="P49" s="157">
        <v>10.72</v>
      </c>
      <c r="Q49" s="42">
        <f t="shared" si="13"/>
        <v>12.900448000000001</v>
      </c>
    </row>
    <row r="50" spans="1:17" s="42" customFormat="1" ht="25.5" x14ac:dyDescent="0.25">
      <c r="A50" s="158" t="s">
        <v>108</v>
      </c>
      <c r="B50" s="124" t="s">
        <v>150</v>
      </c>
      <c r="C50" s="113" t="s">
        <v>70</v>
      </c>
      <c r="D50" s="37">
        <v>17.600000000000001</v>
      </c>
      <c r="E50" s="38">
        <v>95.81</v>
      </c>
      <c r="F50" s="38">
        <v>95.81</v>
      </c>
      <c r="G50" s="118">
        <v>81.72</v>
      </c>
      <c r="H50" s="38">
        <v>12.77</v>
      </c>
      <c r="I50" s="39">
        <f t="shared" ref="I50" si="15">ROUND(H50*D50,2)</f>
        <v>224.75</v>
      </c>
      <c r="J50" s="40">
        <f t="shared" si="14"/>
        <v>5.1000000000000004E-3</v>
      </c>
      <c r="K50" s="128" t="s">
        <v>67</v>
      </c>
      <c r="L50" s="36">
        <v>92802</v>
      </c>
      <c r="M50" s="35"/>
      <c r="N50" s="124"/>
      <c r="O50" s="41"/>
      <c r="P50" s="157">
        <v>10.61</v>
      </c>
      <c r="Q50" s="42">
        <f t="shared" ref="Q50" si="16">P50*1.2034</f>
        <v>12.768074</v>
      </c>
    </row>
    <row r="51" spans="1:17" s="42" customFormat="1" ht="38.25" x14ac:dyDescent="0.25">
      <c r="A51" s="127" t="s">
        <v>109</v>
      </c>
      <c r="B51" s="159" t="s">
        <v>95</v>
      </c>
      <c r="C51" s="160" t="s">
        <v>25</v>
      </c>
      <c r="D51" s="37">
        <v>1.87</v>
      </c>
      <c r="E51" s="38">
        <v>95.81</v>
      </c>
      <c r="F51" s="38">
        <v>95.81</v>
      </c>
      <c r="G51" s="118">
        <v>81.72</v>
      </c>
      <c r="H51" s="38">
        <v>524.48</v>
      </c>
      <c r="I51" s="39">
        <f t="shared" ref="I51" si="17">ROUND(H51*D51,2)</f>
        <v>980.78</v>
      </c>
      <c r="J51" s="40">
        <f t="shared" si="14"/>
        <v>2.2100000000000002E-2</v>
      </c>
      <c r="K51" s="128" t="s">
        <v>67</v>
      </c>
      <c r="L51" s="36">
        <v>94965</v>
      </c>
      <c r="M51" s="35"/>
      <c r="N51" s="124"/>
      <c r="O51" s="41"/>
      <c r="P51" s="157">
        <v>435.83</v>
      </c>
      <c r="Q51" s="42">
        <f t="shared" ref="Q51" si="18">P51*1.2034</f>
        <v>524.47782199999995</v>
      </c>
    </row>
    <row r="52" spans="1:17" s="42" customFormat="1" ht="25.5" x14ac:dyDescent="0.25">
      <c r="A52" s="127" t="s">
        <v>146</v>
      </c>
      <c r="B52" s="159" t="s">
        <v>71</v>
      </c>
      <c r="C52" s="160" t="s">
        <v>25</v>
      </c>
      <c r="D52" s="37">
        <v>1.87</v>
      </c>
      <c r="E52" s="38">
        <v>95.81</v>
      </c>
      <c r="F52" s="38">
        <v>95.81</v>
      </c>
      <c r="G52" s="118">
        <v>81.72</v>
      </c>
      <c r="H52" s="38">
        <v>413.79</v>
      </c>
      <c r="I52" s="39">
        <f>ROUND(H52*D52,2)</f>
        <v>773.79</v>
      </c>
      <c r="J52" s="40">
        <f t="shared" si="14"/>
        <v>1.7399999999999999E-2</v>
      </c>
      <c r="K52" s="128" t="s">
        <v>67</v>
      </c>
      <c r="L52" s="36">
        <v>103670</v>
      </c>
      <c r="M52" s="35"/>
      <c r="N52" s="124"/>
      <c r="O52" s="41"/>
      <c r="P52" s="157">
        <v>343.85</v>
      </c>
      <c r="Q52" s="42">
        <f t="shared" si="2"/>
        <v>413.78908999999999</v>
      </c>
    </row>
    <row r="53" spans="1:17" s="42" customFormat="1" ht="25.5" x14ac:dyDescent="0.25">
      <c r="A53" s="158" t="s">
        <v>147</v>
      </c>
      <c r="B53" s="159" t="s">
        <v>97</v>
      </c>
      <c r="C53" s="160" t="s">
        <v>24</v>
      </c>
      <c r="D53" s="161">
        <v>17.170000000000002</v>
      </c>
      <c r="E53" s="162"/>
      <c r="F53" s="162"/>
      <c r="G53" s="163"/>
      <c r="H53" s="162">
        <v>60.18</v>
      </c>
      <c r="I53" s="39">
        <f t="shared" ref="I53" si="19">ROUND(H53*D53,2)</f>
        <v>1033.29</v>
      </c>
      <c r="J53" s="40">
        <f t="shared" si="14"/>
        <v>2.3300000000000001E-2</v>
      </c>
      <c r="K53" s="128" t="s">
        <v>67</v>
      </c>
      <c r="L53" s="36">
        <v>98557</v>
      </c>
      <c r="M53" s="35"/>
      <c r="N53" s="124"/>
      <c r="O53" s="41"/>
      <c r="P53" s="157">
        <v>50.01</v>
      </c>
      <c r="Q53" s="42">
        <f t="shared" si="2"/>
        <v>60.182034000000002</v>
      </c>
    </row>
    <row r="54" spans="1:17" s="126" customFormat="1" x14ac:dyDescent="0.25">
      <c r="A54" s="26">
        <v>5</v>
      </c>
      <c r="B54" s="27" t="s">
        <v>151</v>
      </c>
      <c r="C54" s="45" t="s">
        <v>22</v>
      </c>
      <c r="D54" s="29"/>
      <c r="E54" s="28">
        <v>101.77</v>
      </c>
      <c r="F54" s="28">
        <v>101.77</v>
      </c>
      <c r="G54" s="119">
        <v>102.29</v>
      </c>
      <c r="H54" s="28"/>
      <c r="I54" s="31">
        <f>SUM(I55:I57)</f>
        <v>6380.12</v>
      </c>
      <c r="J54" s="32">
        <f t="shared" si="14"/>
        <v>0.14360000000000001</v>
      </c>
      <c r="K54" s="30"/>
      <c r="L54" s="45"/>
      <c r="M54" s="27"/>
      <c r="N54" s="27"/>
      <c r="O54" s="125"/>
      <c r="P54" s="157"/>
      <c r="Q54" s="42"/>
    </row>
    <row r="55" spans="1:17" s="126" customFormat="1" ht="51" x14ac:dyDescent="0.25">
      <c r="A55" s="127" t="s">
        <v>21</v>
      </c>
      <c r="B55" s="124" t="s">
        <v>152</v>
      </c>
      <c r="C55" s="113" t="s">
        <v>24</v>
      </c>
      <c r="D55" s="37">
        <v>30</v>
      </c>
      <c r="E55" s="38">
        <v>79.900000000000006</v>
      </c>
      <c r="F55" s="38">
        <v>79.900000000000006</v>
      </c>
      <c r="G55" s="118">
        <v>73.28</v>
      </c>
      <c r="H55" s="38">
        <v>188.68</v>
      </c>
      <c r="I55" s="39">
        <f>ROUND(H55*D55,2)</f>
        <v>5660.4</v>
      </c>
      <c r="J55" s="40">
        <f t="shared" si="14"/>
        <v>0.12740000000000001</v>
      </c>
      <c r="K55" s="128" t="s">
        <v>67</v>
      </c>
      <c r="L55" s="36">
        <v>103334</v>
      </c>
      <c r="M55" s="35"/>
      <c r="N55" s="124"/>
      <c r="O55" s="41"/>
      <c r="P55" s="157">
        <v>156.79</v>
      </c>
      <c r="Q55" s="42">
        <f t="shared" ref="Q55" si="20">P55*1.2034</f>
        <v>188.68108599999999</v>
      </c>
    </row>
    <row r="56" spans="1:17" s="42" customFormat="1" ht="38.25" x14ac:dyDescent="0.25">
      <c r="A56" s="127" t="s">
        <v>111</v>
      </c>
      <c r="B56" s="124" t="s">
        <v>153</v>
      </c>
      <c r="C56" s="113" t="s">
        <v>24</v>
      </c>
      <c r="D56" s="37">
        <v>2.16</v>
      </c>
      <c r="E56" s="38">
        <v>79.900000000000006</v>
      </c>
      <c r="F56" s="38">
        <v>79.900000000000006</v>
      </c>
      <c r="G56" s="118">
        <v>73.28</v>
      </c>
      <c r="H56" s="38">
        <v>202.17</v>
      </c>
      <c r="I56" s="39">
        <f>ROUND(H56*D56,2)</f>
        <v>436.69</v>
      </c>
      <c r="J56" s="40">
        <f t="shared" si="14"/>
        <v>9.7999999999999997E-3</v>
      </c>
      <c r="K56" s="128" t="s">
        <v>67</v>
      </c>
      <c r="L56" s="36">
        <v>101162</v>
      </c>
      <c r="M56" s="35"/>
      <c r="N56" s="124"/>
      <c r="O56" s="41"/>
      <c r="P56" s="157">
        <v>168</v>
      </c>
      <c r="Q56" s="42">
        <f t="shared" si="2"/>
        <v>202.1712</v>
      </c>
    </row>
    <row r="57" spans="1:17" s="42" customFormat="1" ht="25.5" x14ac:dyDescent="0.25">
      <c r="A57" s="127" t="s">
        <v>154</v>
      </c>
      <c r="B57" s="124" t="s">
        <v>155</v>
      </c>
      <c r="C57" s="113" t="s">
        <v>23</v>
      </c>
      <c r="D57" s="37">
        <v>2.4</v>
      </c>
      <c r="E57" s="38">
        <v>79.900000000000006</v>
      </c>
      <c r="F57" s="38">
        <v>79.900000000000006</v>
      </c>
      <c r="G57" s="118">
        <v>73.28</v>
      </c>
      <c r="H57" s="38">
        <v>117.93</v>
      </c>
      <c r="I57" s="39">
        <f>ROUND(H57*D57,2)</f>
        <v>283.02999999999997</v>
      </c>
      <c r="J57" s="40">
        <f t="shared" si="14"/>
        <v>6.4000000000000003E-3</v>
      </c>
      <c r="K57" s="128" t="s">
        <v>67</v>
      </c>
      <c r="L57" s="36">
        <v>93188</v>
      </c>
      <c r="M57" s="35"/>
      <c r="N57" s="124"/>
      <c r="O57" s="41"/>
      <c r="P57" s="157">
        <v>98</v>
      </c>
      <c r="Q57" s="42">
        <f t="shared" ref="Q57" si="21">P57*1.2034</f>
        <v>117.9332</v>
      </c>
    </row>
    <row r="58" spans="1:17" s="42" customFormat="1" x14ac:dyDescent="0.25">
      <c r="A58" s="26">
        <v>6</v>
      </c>
      <c r="B58" s="27" t="s">
        <v>156</v>
      </c>
      <c r="C58" s="45" t="s">
        <v>22</v>
      </c>
      <c r="D58" s="29"/>
      <c r="E58" s="28">
        <v>101.77</v>
      </c>
      <c r="F58" s="28">
        <v>101.77</v>
      </c>
      <c r="G58" s="119">
        <v>102.29</v>
      </c>
      <c r="H58" s="28"/>
      <c r="I58" s="31">
        <f>SUM(I59:I62)</f>
        <v>3629.33</v>
      </c>
      <c r="J58" s="32">
        <f t="shared" si="14"/>
        <v>8.1699999999999995E-2</v>
      </c>
      <c r="K58" s="30"/>
      <c r="L58" s="45"/>
      <c r="M58" s="27"/>
      <c r="N58" s="27"/>
      <c r="O58" s="125"/>
      <c r="P58" s="157"/>
    </row>
    <row r="59" spans="1:17" s="42" customFormat="1" ht="51" x14ac:dyDescent="0.25">
      <c r="A59" s="127" t="s">
        <v>114</v>
      </c>
      <c r="B59" s="124" t="s">
        <v>112</v>
      </c>
      <c r="C59" s="113" t="s">
        <v>24</v>
      </c>
      <c r="D59" s="37">
        <v>28.2</v>
      </c>
      <c r="E59" s="38">
        <v>79.900000000000006</v>
      </c>
      <c r="F59" s="38">
        <v>79.900000000000006</v>
      </c>
      <c r="G59" s="118">
        <v>73.28</v>
      </c>
      <c r="H59" s="38">
        <v>5.52</v>
      </c>
      <c r="I59" s="39">
        <f>ROUND(H59*D59,2)</f>
        <v>155.66</v>
      </c>
      <c r="J59" s="40">
        <f t="shared" si="14"/>
        <v>3.5000000000000001E-3</v>
      </c>
      <c r="K59" s="128" t="s">
        <v>67</v>
      </c>
      <c r="L59" s="36">
        <v>87879</v>
      </c>
      <c r="M59" s="35"/>
      <c r="N59" s="124"/>
      <c r="O59" s="41"/>
      <c r="P59" s="157">
        <v>4.59</v>
      </c>
      <c r="Q59" s="42">
        <f t="shared" ref="Q59:Q62" si="22">P59*1.2034</f>
        <v>5.523606</v>
      </c>
    </row>
    <row r="60" spans="1:17" s="42" customFormat="1" ht="63.75" x14ac:dyDescent="0.25">
      <c r="A60" s="158" t="s">
        <v>115</v>
      </c>
      <c r="B60" s="124" t="s">
        <v>113</v>
      </c>
      <c r="C60" s="113" t="s">
        <v>24</v>
      </c>
      <c r="D60" s="37">
        <v>28.2</v>
      </c>
      <c r="E60" s="38">
        <v>79.900000000000006</v>
      </c>
      <c r="F60" s="38">
        <v>79.900000000000006</v>
      </c>
      <c r="G60" s="118">
        <v>73.28</v>
      </c>
      <c r="H60" s="38">
        <v>44.47</v>
      </c>
      <c r="I60" s="39">
        <f>ROUND(H60*D60,2)</f>
        <v>1254.05</v>
      </c>
      <c r="J60" s="40">
        <f t="shared" si="14"/>
        <v>2.8199999999999999E-2</v>
      </c>
      <c r="K60" s="128" t="s">
        <v>67</v>
      </c>
      <c r="L60" s="36">
        <v>87529</v>
      </c>
      <c r="M60" s="35"/>
      <c r="N60" s="124"/>
      <c r="O60" s="41"/>
      <c r="P60" s="157">
        <v>36.950000000000003</v>
      </c>
      <c r="Q60" s="42">
        <f t="shared" ref="Q60:Q61" si="23">P60*1.2034</f>
        <v>44.465629999999997</v>
      </c>
    </row>
    <row r="61" spans="1:17" s="42" customFormat="1" ht="51" x14ac:dyDescent="0.25">
      <c r="A61" s="158" t="s">
        <v>157</v>
      </c>
      <c r="B61" s="124" t="s">
        <v>159</v>
      </c>
      <c r="C61" s="113" t="s">
        <v>24</v>
      </c>
      <c r="D61" s="37">
        <v>28.2</v>
      </c>
      <c r="E61" s="38">
        <v>79.900000000000006</v>
      </c>
      <c r="F61" s="38">
        <v>79.900000000000006</v>
      </c>
      <c r="G61" s="118">
        <v>73.28</v>
      </c>
      <c r="H61" s="38">
        <v>10.54</v>
      </c>
      <c r="I61" s="39">
        <f>ROUND(H61*D61,2)</f>
        <v>297.23</v>
      </c>
      <c r="J61" s="40">
        <f t="shared" si="14"/>
        <v>6.7000000000000002E-3</v>
      </c>
      <c r="K61" s="128" t="s">
        <v>67</v>
      </c>
      <c r="L61" s="36">
        <v>87905</v>
      </c>
      <c r="M61" s="35"/>
      <c r="N61" s="124"/>
      <c r="O61" s="41"/>
      <c r="P61" s="157">
        <v>8.76</v>
      </c>
      <c r="Q61" s="42">
        <f t="shared" si="23"/>
        <v>10.541784</v>
      </c>
    </row>
    <row r="62" spans="1:17" s="42" customFormat="1" ht="51" x14ac:dyDescent="0.25">
      <c r="A62" s="127" t="s">
        <v>158</v>
      </c>
      <c r="B62" s="124" t="s">
        <v>160</v>
      </c>
      <c r="C62" s="113" t="s">
        <v>24</v>
      </c>
      <c r="D62" s="37">
        <v>28.2</v>
      </c>
      <c r="E62" s="38">
        <v>79.900000000000006</v>
      </c>
      <c r="F62" s="38">
        <v>79.900000000000006</v>
      </c>
      <c r="G62" s="118">
        <v>73.28</v>
      </c>
      <c r="H62" s="38">
        <v>68.17</v>
      </c>
      <c r="I62" s="39">
        <f>ROUND(H62*D62,2)</f>
        <v>1922.39</v>
      </c>
      <c r="J62" s="40">
        <f t="shared" si="14"/>
        <v>4.3299999999999998E-2</v>
      </c>
      <c r="K62" s="128" t="s">
        <v>67</v>
      </c>
      <c r="L62" s="36">
        <v>87775</v>
      </c>
      <c r="M62" s="35"/>
      <c r="N62" s="124"/>
      <c r="O62" s="41"/>
      <c r="P62" s="157">
        <v>56.65</v>
      </c>
      <c r="Q62" s="42">
        <f t="shared" si="22"/>
        <v>68.172610000000006</v>
      </c>
    </row>
    <row r="63" spans="1:17" s="42" customFormat="1" x14ac:dyDescent="0.25">
      <c r="A63" s="26">
        <v>7</v>
      </c>
      <c r="B63" s="27" t="s">
        <v>161</v>
      </c>
      <c r="C63" s="45" t="s">
        <v>22</v>
      </c>
      <c r="D63" s="29"/>
      <c r="E63" s="28">
        <v>101.77</v>
      </c>
      <c r="F63" s="28">
        <v>101.77</v>
      </c>
      <c r="G63" s="119">
        <v>102.29</v>
      </c>
      <c r="H63" s="28"/>
      <c r="I63" s="31">
        <f>SUM(I64:I66)</f>
        <v>826.16</v>
      </c>
      <c r="J63" s="32">
        <f t="shared" si="14"/>
        <v>1.8599999999999998E-2</v>
      </c>
      <c r="K63" s="30"/>
      <c r="L63" s="45"/>
      <c r="M63" s="164"/>
      <c r="N63" s="159"/>
      <c r="O63" s="41"/>
      <c r="P63" s="157"/>
    </row>
    <row r="64" spans="1:17" s="42" customFormat="1" x14ac:dyDescent="0.25">
      <c r="A64" s="127" t="s">
        <v>116</v>
      </c>
      <c r="B64" s="124" t="s">
        <v>96</v>
      </c>
      <c r="C64" s="113" t="s">
        <v>25</v>
      </c>
      <c r="D64" s="37">
        <v>0.23</v>
      </c>
      <c r="E64" s="38">
        <v>79.900000000000006</v>
      </c>
      <c r="F64" s="38">
        <v>79.900000000000006</v>
      </c>
      <c r="G64" s="118">
        <v>73.28</v>
      </c>
      <c r="H64" s="38">
        <v>71.989999999999995</v>
      </c>
      <c r="I64" s="39">
        <f>ROUND(H64*D64,2)</f>
        <v>16.559999999999999</v>
      </c>
      <c r="J64" s="40">
        <f t="shared" si="14"/>
        <v>4.0000000000000002E-4</v>
      </c>
      <c r="K64" s="128" t="s">
        <v>67</v>
      </c>
      <c r="L64" s="36">
        <v>96995</v>
      </c>
      <c r="M64" s="164"/>
      <c r="N64" s="159"/>
      <c r="O64" s="41"/>
      <c r="P64" s="157">
        <v>59.82</v>
      </c>
      <c r="Q64" s="42">
        <f t="shared" ref="Q64:Q85" si="24">P64*1.2034</f>
        <v>71.987387999999996</v>
      </c>
    </row>
    <row r="65" spans="1:17" s="42" customFormat="1" ht="51" x14ac:dyDescent="0.25">
      <c r="A65" s="127" t="s">
        <v>117</v>
      </c>
      <c r="B65" s="124" t="s">
        <v>164</v>
      </c>
      <c r="C65" s="113" t="s">
        <v>24</v>
      </c>
      <c r="D65" s="37">
        <v>5</v>
      </c>
      <c r="E65" s="38">
        <v>79.900000000000006</v>
      </c>
      <c r="F65" s="38">
        <v>79.900000000000006</v>
      </c>
      <c r="G65" s="118">
        <v>73.28</v>
      </c>
      <c r="H65" s="38">
        <v>101.7</v>
      </c>
      <c r="I65" s="39">
        <f>ROUND(H65*D65,2)</f>
        <v>508.5</v>
      </c>
      <c r="J65" s="40">
        <f t="shared" si="14"/>
        <v>1.14E-2</v>
      </c>
      <c r="K65" s="128" t="s">
        <v>67</v>
      </c>
      <c r="L65" s="36">
        <v>94992</v>
      </c>
      <c r="M65" s="164"/>
      <c r="N65" s="159"/>
      <c r="O65" s="41"/>
      <c r="P65" s="157">
        <v>84.51</v>
      </c>
      <c r="Q65" s="42">
        <f t="shared" ref="Q65" si="25">P65*1.2034</f>
        <v>101.69933399999999</v>
      </c>
    </row>
    <row r="66" spans="1:17" s="42" customFormat="1" ht="38.25" x14ac:dyDescent="0.25">
      <c r="A66" s="127" t="s">
        <v>162</v>
      </c>
      <c r="B66" s="124" t="s">
        <v>163</v>
      </c>
      <c r="C66" s="113" t="s">
        <v>24</v>
      </c>
      <c r="D66" s="37">
        <v>4.5</v>
      </c>
      <c r="E66" s="38">
        <v>79.900000000000006</v>
      </c>
      <c r="F66" s="38">
        <v>79.900000000000006</v>
      </c>
      <c r="G66" s="118">
        <v>73.28</v>
      </c>
      <c r="H66" s="38">
        <v>66.91</v>
      </c>
      <c r="I66" s="39">
        <f>ROUND(H66*D66,2)</f>
        <v>301.10000000000002</v>
      </c>
      <c r="J66" s="40">
        <f t="shared" si="14"/>
        <v>6.7999999999999996E-3</v>
      </c>
      <c r="K66" s="128" t="s">
        <v>67</v>
      </c>
      <c r="L66" s="36">
        <v>101749</v>
      </c>
      <c r="M66" s="164"/>
      <c r="N66" s="159"/>
      <c r="O66" s="41"/>
      <c r="P66" s="157">
        <v>55.6</v>
      </c>
      <c r="Q66" s="42">
        <f t="shared" si="24"/>
        <v>66.909040000000005</v>
      </c>
    </row>
    <row r="67" spans="1:17" s="42" customFormat="1" x14ac:dyDescent="0.25">
      <c r="A67" s="26">
        <v>8</v>
      </c>
      <c r="B67" s="27" t="s">
        <v>165</v>
      </c>
      <c r="C67" s="45" t="s">
        <v>22</v>
      </c>
      <c r="D67" s="29"/>
      <c r="E67" s="28">
        <v>101.77</v>
      </c>
      <c r="F67" s="28">
        <v>101.77</v>
      </c>
      <c r="G67" s="119">
        <v>102.29</v>
      </c>
      <c r="H67" s="28"/>
      <c r="I67" s="31">
        <f>SUM(I68:I68)</f>
        <v>2679.76</v>
      </c>
      <c r="J67" s="32">
        <f t="shared" si="14"/>
        <v>6.0299999999999999E-2</v>
      </c>
      <c r="K67" s="30"/>
      <c r="L67" s="45"/>
      <c r="M67" s="164"/>
      <c r="N67" s="159"/>
      <c r="O67" s="41"/>
      <c r="P67" s="157"/>
    </row>
    <row r="68" spans="1:17" s="42" customFormat="1" ht="63.75" x14ac:dyDescent="0.25">
      <c r="A68" s="127" t="s">
        <v>120</v>
      </c>
      <c r="B68" s="124" t="s">
        <v>167</v>
      </c>
      <c r="C68" s="113" t="s">
        <v>166</v>
      </c>
      <c r="D68" s="37">
        <v>2</v>
      </c>
      <c r="E68" s="38">
        <v>79.900000000000006</v>
      </c>
      <c r="F68" s="38">
        <v>79.900000000000006</v>
      </c>
      <c r="G68" s="118">
        <v>73.28</v>
      </c>
      <c r="H68" s="38">
        <v>1339.88</v>
      </c>
      <c r="I68" s="39">
        <f>ROUND(H68*D68,2)</f>
        <v>2679.76</v>
      </c>
      <c r="J68" s="40">
        <f t="shared" si="14"/>
        <v>6.0299999999999999E-2</v>
      </c>
      <c r="K68" s="128" t="s">
        <v>67</v>
      </c>
      <c r="L68" s="36">
        <v>90843</v>
      </c>
      <c r="M68" s="164"/>
      <c r="N68" s="159"/>
      <c r="O68" s="41"/>
      <c r="P68" s="157">
        <v>1113.4100000000001</v>
      </c>
      <c r="Q68" s="42">
        <f t="shared" ref="Q68" si="26">P68*1.2034</f>
        <v>1339.877594</v>
      </c>
    </row>
    <row r="69" spans="1:17" s="42" customFormat="1" x14ac:dyDescent="0.25">
      <c r="A69" s="26">
        <v>9</v>
      </c>
      <c r="B69" s="27" t="s">
        <v>168</v>
      </c>
      <c r="C69" s="45" t="s">
        <v>22</v>
      </c>
      <c r="D69" s="29"/>
      <c r="E69" s="28">
        <v>101.77</v>
      </c>
      <c r="F69" s="28">
        <v>101.77</v>
      </c>
      <c r="G69" s="119">
        <v>102.29</v>
      </c>
      <c r="H69" s="28"/>
      <c r="I69" s="31">
        <f>SUM(I70:I73)</f>
        <v>7331.82</v>
      </c>
      <c r="J69" s="32">
        <f t="shared" si="14"/>
        <v>0.16500000000000001</v>
      </c>
      <c r="K69" s="30"/>
      <c r="L69" s="45"/>
      <c r="M69" s="164"/>
      <c r="N69" s="159"/>
      <c r="O69" s="41"/>
      <c r="P69" s="157"/>
    </row>
    <row r="70" spans="1:17" s="42" customFormat="1" ht="51" x14ac:dyDescent="0.25">
      <c r="A70" s="127" t="s">
        <v>120</v>
      </c>
      <c r="B70" s="124" t="s">
        <v>122</v>
      </c>
      <c r="C70" s="113" t="s">
        <v>23</v>
      </c>
      <c r="D70" s="37">
        <v>40</v>
      </c>
      <c r="E70" s="38">
        <v>79.900000000000006</v>
      </c>
      <c r="F70" s="38">
        <v>79.900000000000006</v>
      </c>
      <c r="G70" s="118">
        <v>73.28</v>
      </c>
      <c r="H70" s="38">
        <v>79.63</v>
      </c>
      <c r="I70" s="39">
        <f>ROUND(H70*D70,2)</f>
        <v>3185.2</v>
      </c>
      <c r="J70" s="40">
        <f t="shared" si="14"/>
        <v>7.17E-2</v>
      </c>
      <c r="K70" s="128" t="s">
        <v>67</v>
      </c>
      <c r="L70" s="36">
        <v>101190</v>
      </c>
      <c r="M70" s="164"/>
      <c r="N70" s="159"/>
      <c r="O70" s="41"/>
      <c r="P70" s="157">
        <v>66.17</v>
      </c>
      <c r="Q70" s="42">
        <f t="shared" ref="Q70:Q71" si="27">P70*1.2034</f>
        <v>79.628978000000004</v>
      </c>
    </row>
    <row r="71" spans="1:17" s="42" customFormat="1" ht="38.25" x14ac:dyDescent="0.25">
      <c r="A71" s="127" t="s">
        <v>121</v>
      </c>
      <c r="B71" s="124" t="s">
        <v>75</v>
      </c>
      <c r="C71" s="113" t="s">
        <v>24</v>
      </c>
      <c r="D71" s="37">
        <v>4</v>
      </c>
      <c r="E71" s="38">
        <v>79.900000000000006</v>
      </c>
      <c r="F71" s="38">
        <v>79.900000000000006</v>
      </c>
      <c r="G71" s="118">
        <v>73.28</v>
      </c>
      <c r="H71" s="38">
        <v>740.18</v>
      </c>
      <c r="I71" s="39">
        <f>ROUND(H71*D71,2)</f>
        <v>2960.72</v>
      </c>
      <c r="J71" s="40">
        <f t="shared" si="14"/>
        <v>6.6600000000000006E-2</v>
      </c>
      <c r="K71" s="128" t="s">
        <v>76</v>
      </c>
      <c r="L71" s="36">
        <v>12953</v>
      </c>
      <c r="M71" s="164"/>
      <c r="N71" s="159"/>
      <c r="O71" s="41"/>
      <c r="P71" s="157">
        <v>615.07000000000005</v>
      </c>
      <c r="Q71" s="42">
        <f t="shared" si="27"/>
        <v>740.17523800000004</v>
      </c>
    </row>
    <row r="72" spans="1:17" s="42" customFormat="1" ht="25.5" x14ac:dyDescent="0.25">
      <c r="A72" s="127" t="s">
        <v>123</v>
      </c>
      <c r="B72" s="124" t="s">
        <v>169</v>
      </c>
      <c r="C72" s="113" t="s">
        <v>25</v>
      </c>
      <c r="D72" s="37">
        <v>5.18</v>
      </c>
      <c r="E72" s="38">
        <v>79.900000000000006</v>
      </c>
      <c r="F72" s="38">
        <v>79.900000000000006</v>
      </c>
      <c r="G72" s="118">
        <v>73.28</v>
      </c>
      <c r="H72" s="38">
        <v>141.57</v>
      </c>
      <c r="I72" s="39">
        <f t="shared" ref="I72:I73" si="28">ROUND(H72*D72,2)</f>
        <v>733.33</v>
      </c>
      <c r="J72" s="40">
        <f t="shared" ref="J72:J73" si="29">I72/$I$84</f>
        <v>1.6500000000000001E-2</v>
      </c>
      <c r="K72" s="128" t="s">
        <v>67</v>
      </c>
      <c r="L72" s="36">
        <v>96622</v>
      </c>
      <c r="M72" s="164"/>
      <c r="N72" s="159"/>
      <c r="O72" s="41"/>
      <c r="P72" s="157">
        <v>117.64</v>
      </c>
      <c r="Q72" s="42">
        <f t="shared" ref="Q72:Q73" si="30">P72*1.2034</f>
        <v>141.56797599999999</v>
      </c>
    </row>
    <row r="73" spans="1:17" s="42" customFormat="1" ht="51" x14ac:dyDescent="0.25">
      <c r="A73" s="127" t="s">
        <v>124</v>
      </c>
      <c r="B73" s="124" t="s">
        <v>164</v>
      </c>
      <c r="C73" s="113" t="s">
        <v>24</v>
      </c>
      <c r="D73" s="37">
        <v>4.45</v>
      </c>
      <c r="E73" s="38">
        <v>79.900000000000006</v>
      </c>
      <c r="F73" s="38">
        <v>79.900000000000006</v>
      </c>
      <c r="G73" s="118">
        <v>73.28</v>
      </c>
      <c r="H73" s="38">
        <v>101.7</v>
      </c>
      <c r="I73" s="39">
        <f t="shared" si="28"/>
        <v>452.57</v>
      </c>
      <c r="J73" s="40">
        <f t="shared" si="29"/>
        <v>1.0200000000000001E-2</v>
      </c>
      <c r="K73" s="128" t="s">
        <v>67</v>
      </c>
      <c r="L73" s="36">
        <v>94992</v>
      </c>
      <c r="M73" s="164"/>
      <c r="N73" s="159"/>
      <c r="O73" s="41"/>
      <c r="P73" s="157">
        <v>84.51</v>
      </c>
      <c r="Q73" s="42">
        <f t="shared" si="30"/>
        <v>101.69933399999999</v>
      </c>
    </row>
    <row r="74" spans="1:17" s="42" customFormat="1" x14ac:dyDescent="0.25">
      <c r="A74" s="26">
        <v>10</v>
      </c>
      <c r="B74" s="27" t="s">
        <v>170</v>
      </c>
      <c r="C74" s="45" t="s">
        <v>22</v>
      </c>
      <c r="D74" s="29"/>
      <c r="E74" s="28">
        <v>101.77</v>
      </c>
      <c r="F74" s="28">
        <v>101.77</v>
      </c>
      <c r="G74" s="119">
        <v>102.29</v>
      </c>
      <c r="H74" s="28"/>
      <c r="I74" s="31">
        <f>SUM(I75:I83)</f>
        <v>3545.68</v>
      </c>
      <c r="J74" s="32">
        <f>I74/$I$84</f>
        <v>7.9799999999999996E-2</v>
      </c>
      <c r="K74" s="30"/>
      <c r="L74" s="45"/>
      <c r="M74" s="164"/>
      <c r="N74" s="159"/>
      <c r="O74" s="41"/>
      <c r="P74" s="157"/>
    </row>
    <row r="75" spans="1:17" s="42" customFormat="1" ht="38.25" x14ac:dyDescent="0.25">
      <c r="A75" s="127" t="s">
        <v>171</v>
      </c>
      <c r="B75" s="124" t="s">
        <v>77</v>
      </c>
      <c r="C75" s="113" t="s">
        <v>24</v>
      </c>
      <c r="D75" s="37">
        <v>4</v>
      </c>
      <c r="E75" s="38">
        <v>79.900000000000006</v>
      </c>
      <c r="F75" s="38">
        <v>79.900000000000006</v>
      </c>
      <c r="G75" s="118">
        <v>73.28</v>
      </c>
      <c r="H75" s="38">
        <v>13.84</v>
      </c>
      <c r="I75" s="39">
        <f t="shared" ref="I75" si="31">ROUND(H75*D75,2)</f>
        <v>55.36</v>
      </c>
      <c r="J75" s="40">
        <f>I75/$I$84</f>
        <v>1.1999999999999999E-3</v>
      </c>
      <c r="K75" s="128" t="s">
        <v>67</v>
      </c>
      <c r="L75" s="36">
        <v>100720</v>
      </c>
      <c r="M75" s="164"/>
      <c r="N75" s="159"/>
      <c r="O75" s="41"/>
      <c r="P75" s="157">
        <v>11.5</v>
      </c>
      <c r="Q75" s="42">
        <f t="shared" ref="Q75" si="32">P75*1.2034</f>
        <v>13.8391</v>
      </c>
    </row>
    <row r="76" spans="1:17" s="42" customFormat="1" ht="51" x14ac:dyDescent="0.25">
      <c r="A76" s="127" t="s">
        <v>172</v>
      </c>
      <c r="B76" s="124" t="s">
        <v>78</v>
      </c>
      <c r="C76" s="113" t="s">
        <v>24</v>
      </c>
      <c r="D76" s="37">
        <v>4</v>
      </c>
      <c r="E76" s="38">
        <v>79.900000000000006</v>
      </c>
      <c r="F76" s="38">
        <v>79.900000000000006</v>
      </c>
      <c r="G76" s="118">
        <v>73.28</v>
      </c>
      <c r="H76" s="38">
        <v>32.619999999999997</v>
      </c>
      <c r="I76" s="39">
        <f t="shared" ref="I76" si="33">ROUND(H76*D76,2)</f>
        <v>130.47999999999999</v>
      </c>
      <c r="J76" s="40">
        <f>I76/$I$84</f>
        <v>2.8999999999999998E-3</v>
      </c>
      <c r="K76" s="128" t="s">
        <v>67</v>
      </c>
      <c r="L76" s="36">
        <v>100725</v>
      </c>
      <c r="M76" s="164"/>
      <c r="N76" s="159"/>
      <c r="O76" s="41"/>
      <c r="P76" s="157">
        <v>27.11</v>
      </c>
      <c r="Q76" s="42">
        <f t="shared" ref="Q76" si="34">P76*1.2034</f>
        <v>32.624173999999996</v>
      </c>
    </row>
    <row r="77" spans="1:17" s="42" customFormat="1" ht="25.5" x14ac:dyDescent="0.25">
      <c r="A77" s="127" t="s">
        <v>173</v>
      </c>
      <c r="B77" s="124" t="s">
        <v>180</v>
      </c>
      <c r="C77" s="113" t="s">
        <v>24</v>
      </c>
      <c r="D77" s="37">
        <v>56.4</v>
      </c>
      <c r="E77" s="38"/>
      <c r="F77" s="38"/>
      <c r="G77" s="118"/>
      <c r="H77" s="38">
        <v>25.63</v>
      </c>
      <c r="I77" s="39">
        <f t="shared" ref="I77:I80" si="35">ROUND(H77*D77,2)</f>
        <v>1445.53</v>
      </c>
      <c r="J77" s="40">
        <f t="shared" ref="J77:J80" si="36">I77/$I$84</f>
        <v>3.2500000000000001E-2</v>
      </c>
      <c r="K77" s="128" t="s">
        <v>67</v>
      </c>
      <c r="L77" s="36">
        <v>88497</v>
      </c>
      <c r="M77" s="164"/>
      <c r="N77" s="159"/>
      <c r="O77" s="41"/>
      <c r="P77" s="157">
        <v>21.3</v>
      </c>
      <c r="Q77" s="42">
        <f t="shared" ref="Q77:Q80" si="37">P77*1.2034</f>
        <v>25.63242</v>
      </c>
    </row>
    <row r="78" spans="1:17" s="42" customFormat="1" ht="25.5" x14ac:dyDescent="0.25">
      <c r="A78" s="127" t="s">
        <v>174</v>
      </c>
      <c r="B78" s="124" t="s">
        <v>181</v>
      </c>
      <c r="C78" s="113" t="s">
        <v>24</v>
      </c>
      <c r="D78" s="37">
        <v>4.5</v>
      </c>
      <c r="E78" s="38"/>
      <c r="F78" s="38"/>
      <c r="G78" s="118"/>
      <c r="H78" s="38">
        <v>4.55</v>
      </c>
      <c r="I78" s="39">
        <f t="shared" si="35"/>
        <v>20.48</v>
      </c>
      <c r="J78" s="40">
        <f t="shared" si="36"/>
        <v>5.0000000000000001E-4</v>
      </c>
      <c r="K78" s="128" t="s">
        <v>67</v>
      </c>
      <c r="L78" s="36">
        <v>88484</v>
      </c>
      <c r="M78" s="164"/>
      <c r="N78" s="159"/>
      <c r="O78" s="41"/>
      <c r="P78" s="157">
        <v>3.78</v>
      </c>
      <c r="Q78" s="42">
        <f t="shared" si="37"/>
        <v>4.5488520000000001</v>
      </c>
    </row>
    <row r="79" spans="1:17" s="42" customFormat="1" ht="25.5" x14ac:dyDescent="0.25">
      <c r="A79" s="127" t="s">
        <v>175</v>
      </c>
      <c r="B79" s="124" t="s">
        <v>119</v>
      </c>
      <c r="C79" s="113" t="s">
        <v>24</v>
      </c>
      <c r="D79" s="37">
        <v>56.4</v>
      </c>
      <c r="E79" s="38"/>
      <c r="F79" s="38"/>
      <c r="G79" s="118"/>
      <c r="H79" s="38">
        <v>3.9</v>
      </c>
      <c r="I79" s="39">
        <f t="shared" si="35"/>
        <v>219.96</v>
      </c>
      <c r="J79" s="40">
        <f t="shared" si="36"/>
        <v>5.0000000000000001E-3</v>
      </c>
      <c r="K79" s="128" t="s">
        <v>67</v>
      </c>
      <c r="L79" s="36">
        <v>88485</v>
      </c>
      <c r="M79" s="164"/>
      <c r="N79" s="159"/>
      <c r="O79" s="41"/>
      <c r="P79" s="157">
        <v>3.24</v>
      </c>
      <c r="Q79" s="42">
        <f t="shared" si="37"/>
        <v>3.899016</v>
      </c>
    </row>
    <row r="80" spans="1:17" s="42" customFormat="1" ht="25.5" x14ac:dyDescent="0.25">
      <c r="A80" s="127" t="s">
        <v>176</v>
      </c>
      <c r="B80" s="124" t="s">
        <v>182</v>
      </c>
      <c r="C80" s="113" t="s">
        <v>24</v>
      </c>
      <c r="D80" s="37">
        <v>4.5</v>
      </c>
      <c r="E80" s="38"/>
      <c r="F80" s="38"/>
      <c r="G80" s="118"/>
      <c r="H80" s="38">
        <v>23.07</v>
      </c>
      <c r="I80" s="39">
        <f t="shared" si="35"/>
        <v>103.82</v>
      </c>
      <c r="J80" s="40">
        <f t="shared" si="36"/>
        <v>2.3E-3</v>
      </c>
      <c r="K80" s="128" t="s">
        <v>67</v>
      </c>
      <c r="L80" s="36">
        <v>88488</v>
      </c>
      <c r="M80" s="164"/>
      <c r="N80" s="159"/>
      <c r="O80" s="41"/>
      <c r="P80" s="157">
        <v>19.170000000000002</v>
      </c>
      <c r="Q80" s="42">
        <f t="shared" si="37"/>
        <v>23.069178000000001</v>
      </c>
    </row>
    <row r="81" spans="1:17" s="42" customFormat="1" ht="25.5" x14ac:dyDescent="0.25">
      <c r="A81" s="127" t="s">
        <v>177</v>
      </c>
      <c r="B81" s="124" t="s">
        <v>118</v>
      </c>
      <c r="C81" s="113" t="s">
        <v>24</v>
      </c>
      <c r="D81" s="37">
        <v>56.4</v>
      </c>
      <c r="E81" s="38"/>
      <c r="F81" s="38"/>
      <c r="G81" s="118"/>
      <c r="H81" s="38">
        <v>20.18</v>
      </c>
      <c r="I81" s="39">
        <f t="shared" ref="I81:I83" si="38">ROUND(H81*D81,2)</f>
        <v>1138.1500000000001</v>
      </c>
      <c r="J81" s="40">
        <f>I81/$I$84</f>
        <v>2.5600000000000001E-2</v>
      </c>
      <c r="K81" s="128" t="s">
        <v>67</v>
      </c>
      <c r="L81" s="36">
        <v>88489</v>
      </c>
      <c r="M81" s="164"/>
      <c r="N81" s="159"/>
      <c r="O81" s="41"/>
      <c r="P81" s="157">
        <v>16.77</v>
      </c>
      <c r="Q81" s="42">
        <f t="shared" ref="Q81:Q83" si="39">P81*1.2034</f>
        <v>20.181018000000002</v>
      </c>
    </row>
    <row r="82" spans="1:17" s="42" customFormat="1" ht="25.5" x14ac:dyDescent="0.25">
      <c r="A82" s="127" t="s">
        <v>178</v>
      </c>
      <c r="B82" s="124" t="s">
        <v>183</v>
      </c>
      <c r="C82" s="113" t="s">
        <v>24</v>
      </c>
      <c r="D82" s="37">
        <v>6.72</v>
      </c>
      <c r="E82" s="38"/>
      <c r="F82" s="38"/>
      <c r="G82" s="118"/>
      <c r="H82" s="38">
        <v>42.37</v>
      </c>
      <c r="I82" s="39">
        <f t="shared" si="38"/>
        <v>284.73</v>
      </c>
      <c r="J82" s="40">
        <f>I82/$I$84</f>
        <v>6.4000000000000003E-3</v>
      </c>
      <c r="K82" s="128" t="s">
        <v>67</v>
      </c>
      <c r="L82" s="36">
        <v>102197</v>
      </c>
      <c r="M82" s="164"/>
      <c r="N82" s="159"/>
      <c r="O82" s="41"/>
      <c r="P82" s="157">
        <v>35.21</v>
      </c>
      <c r="Q82" s="42">
        <f t="shared" si="39"/>
        <v>42.371713999999997</v>
      </c>
    </row>
    <row r="83" spans="1:17" s="42" customFormat="1" ht="25.5" x14ac:dyDescent="0.25">
      <c r="A83" s="127" t="s">
        <v>179</v>
      </c>
      <c r="B83" s="124" t="s">
        <v>184</v>
      </c>
      <c r="C83" s="113" t="s">
        <v>24</v>
      </c>
      <c r="D83" s="37">
        <v>6.72</v>
      </c>
      <c r="E83" s="38"/>
      <c r="F83" s="38"/>
      <c r="G83" s="118"/>
      <c r="H83" s="38">
        <v>21.9</v>
      </c>
      <c r="I83" s="39">
        <f t="shared" si="38"/>
        <v>147.16999999999999</v>
      </c>
      <c r="J83" s="40">
        <f>I83/$I$84</f>
        <v>3.3E-3</v>
      </c>
      <c r="K83" s="128" t="s">
        <v>67</v>
      </c>
      <c r="L83" s="36">
        <v>102219</v>
      </c>
      <c r="M83" s="164"/>
      <c r="N83" s="159"/>
      <c r="O83" s="41"/>
      <c r="P83" s="157">
        <v>18.2</v>
      </c>
      <c r="Q83" s="42">
        <f t="shared" si="39"/>
        <v>21.901879999999998</v>
      </c>
    </row>
    <row r="84" spans="1:17" s="54" customFormat="1" ht="15" x14ac:dyDescent="0.25">
      <c r="A84" s="46"/>
      <c r="B84" s="47" t="s">
        <v>9</v>
      </c>
      <c r="C84" s="48"/>
      <c r="D84" s="49"/>
      <c r="E84" s="50"/>
      <c r="F84" s="50"/>
      <c r="G84" s="120"/>
      <c r="H84" s="50"/>
      <c r="I84" s="51">
        <f>I28+I54+I39+I17+I15+I58+I63+I69+I74+I67</f>
        <v>44429.41</v>
      </c>
      <c r="J84" s="40"/>
      <c r="K84" s="50"/>
      <c r="L84" s="50"/>
      <c r="M84" s="52"/>
      <c r="N84" s="47"/>
      <c r="O84" s="53"/>
      <c r="P84" s="157">
        <v>92.51</v>
      </c>
      <c r="Q84" s="42">
        <f t="shared" si="24"/>
        <v>111.326534</v>
      </c>
    </row>
    <row r="85" spans="1:17" x14ac:dyDescent="0.25">
      <c r="C85" s="57"/>
      <c r="K85" s="105"/>
      <c r="L85" s="106"/>
      <c r="M85" s="44"/>
      <c r="P85" s="157">
        <v>93.51</v>
      </c>
      <c r="Q85" s="42">
        <f t="shared" si="24"/>
        <v>112.529934</v>
      </c>
    </row>
    <row r="86" spans="1:17" x14ac:dyDescent="0.25">
      <c r="C86" s="57"/>
      <c r="I86" s="110"/>
      <c r="K86" s="105"/>
      <c r="L86" s="106"/>
      <c r="M86" s="44"/>
    </row>
    <row r="87" spans="1:17" x14ac:dyDescent="0.25">
      <c r="L87" s="106"/>
      <c r="M87" s="44"/>
    </row>
    <row r="88" spans="1:17" x14ac:dyDescent="0.25">
      <c r="L88" s="106"/>
      <c r="M88" s="44"/>
    </row>
    <row r="89" spans="1:17" x14ac:dyDescent="0.25">
      <c r="B89" s="109" t="s">
        <v>79</v>
      </c>
      <c r="L89" s="106"/>
      <c r="M89" s="44"/>
      <c r="N89" s="109"/>
    </row>
    <row r="90" spans="1:17" x14ac:dyDescent="0.25">
      <c r="A90" s="61"/>
      <c r="B90" s="62"/>
      <c r="D90" s="63"/>
      <c r="I90" s="64"/>
      <c r="L90" s="106"/>
      <c r="M90" s="44"/>
      <c r="N90" s="62"/>
    </row>
    <row r="91" spans="1:17" x14ac:dyDescent="0.25">
      <c r="A91" s="61"/>
      <c r="L91" s="106"/>
      <c r="M91" s="44"/>
    </row>
    <row r="92" spans="1:17" x14ac:dyDescent="0.25">
      <c r="A92" s="61"/>
      <c r="L92" s="106"/>
      <c r="M92" s="44"/>
    </row>
    <row r="93" spans="1:17" x14ac:dyDescent="0.25">
      <c r="A93" s="65"/>
      <c r="L93" s="106"/>
      <c r="M93" s="44"/>
    </row>
    <row r="94" spans="1:17" s="43" customFormat="1" x14ac:dyDescent="0.25">
      <c r="A94" s="61"/>
      <c r="B94" s="56"/>
      <c r="C94" s="60"/>
      <c r="D94" s="58"/>
      <c r="E94" s="59"/>
      <c r="F94" s="59"/>
      <c r="G94" s="121"/>
      <c r="H94" s="59"/>
      <c r="I94" s="60"/>
      <c r="J94" s="60"/>
      <c r="K94" s="59"/>
      <c r="L94" s="106"/>
      <c r="M94" s="44"/>
      <c r="N94" s="56"/>
      <c r="P94" s="102"/>
    </row>
    <row r="95" spans="1:17" s="43" customFormat="1" x14ac:dyDescent="0.25">
      <c r="A95" s="61"/>
      <c r="B95" s="56"/>
      <c r="C95" s="60"/>
      <c r="D95" s="58"/>
      <c r="E95" s="59"/>
      <c r="F95" s="59"/>
      <c r="G95" s="121"/>
      <c r="H95" s="59"/>
      <c r="I95" s="60"/>
      <c r="J95" s="60"/>
      <c r="K95" s="59"/>
      <c r="L95" s="107"/>
      <c r="M95" s="56"/>
      <c r="N95" s="56"/>
      <c r="P95" s="102"/>
    </row>
    <row r="96" spans="1:17" s="43" customFormat="1" x14ac:dyDescent="0.25">
      <c r="A96" s="61"/>
      <c r="B96" s="56"/>
      <c r="C96" s="60"/>
      <c r="D96" s="58"/>
      <c r="E96" s="59"/>
      <c r="F96" s="59"/>
      <c r="G96" s="121"/>
      <c r="H96" s="59"/>
      <c r="I96" s="60"/>
      <c r="J96" s="60"/>
      <c r="K96" s="59"/>
      <c r="L96" s="107"/>
      <c r="M96" s="56"/>
      <c r="N96" s="56"/>
      <c r="P96" s="102"/>
    </row>
    <row r="97" spans="1:16" s="43" customFormat="1" x14ac:dyDescent="0.25">
      <c r="A97" s="61"/>
      <c r="B97" s="56"/>
      <c r="C97" s="60"/>
      <c r="D97" s="58"/>
      <c r="E97" s="59"/>
      <c r="F97" s="59"/>
      <c r="G97" s="121"/>
      <c r="H97" s="59"/>
      <c r="I97" s="60"/>
      <c r="J97" s="60"/>
      <c r="K97" s="59"/>
      <c r="L97" s="107"/>
      <c r="M97" s="56"/>
      <c r="N97" s="56"/>
      <c r="P97" s="102"/>
    </row>
    <row r="98" spans="1:16" s="43" customFormat="1" x14ac:dyDescent="0.25">
      <c r="A98" s="61"/>
      <c r="B98" s="56"/>
      <c r="C98" s="60"/>
      <c r="D98" s="58"/>
      <c r="E98" s="59"/>
      <c r="F98" s="59"/>
      <c r="G98" s="121"/>
      <c r="H98" s="59"/>
      <c r="I98" s="60"/>
      <c r="J98" s="60"/>
      <c r="K98" s="59"/>
      <c r="L98" s="107"/>
      <c r="M98" s="56"/>
      <c r="N98" s="56"/>
      <c r="P98" s="102"/>
    </row>
    <row r="99" spans="1:16" s="43" customFormat="1" x14ac:dyDescent="0.25">
      <c r="A99" s="61"/>
      <c r="B99" s="56"/>
      <c r="C99" s="60"/>
      <c r="D99" s="58"/>
      <c r="E99" s="59"/>
      <c r="F99" s="59"/>
      <c r="G99" s="121"/>
      <c r="H99" s="59"/>
      <c r="I99" s="60"/>
      <c r="J99" s="60"/>
      <c r="K99" s="59"/>
      <c r="L99" s="107"/>
      <c r="M99" s="56"/>
      <c r="N99" s="56"/>
      <c r="P99" s="102"/>
    </row>
    <row r="100" spans="1:16" s="43" customFormat="1" x14ac:dyDescent="0.25">
      <c r="A100" s="61"/>
      <c r="B100" s="56"/>
      <c r="C100" s="60"/>
      <c r="D100" s="58"/>
      <c r="E100" s="59"/>
      <c r="F100" s="59"/>
      <c r="G100" s="121"/>
      <c r="H100" s="59"/>
      <c r="I100" s="60"/>
      <c r="J100" s="60"/>
      <c r="K100" s="59"/>
      <c r="L100" s="107"/>
      <c r="M100" s="56"/>
      <c r="N100" s="56"/>
      <c r="P100" s="102"/>
    </row>
    <row r="101" spans="1:16" s="43" customFormat="1" x14ac:dyDescent="0.25">
      <c r="A101" s="55"/>
      <c r="B101" s="56"/>
      <c r="C101" s="60"/>
      <c r="D101" s="58"/>
      <c r="E101" s="59"/>
      <c r="F101" s="59"/>
      <c r="G101" s="121"/>
      <c r="H101" s="59"/>
      <c r="I101" s="60"/>
      <c r="J101" s="60"/>
      <c r="K101" s="59"/>
      <c r="L101" s="107"/>
      <c r="M101" s="56"/>
      <c r="N101" s="56"/>
      <c r="P101" s="102"/>
    </row>
    <row r="102" spans="1:16" s="43" customFormat="1" x14ac:dyDescent="0.25">
      <c r="A102" s="55"/>
      <c r="B102" s="56"/>
      <c r="C102" s="60"/>
      <c r="D102" s="58"/>
      <c r="E102" s="59"/>
      <c r="F102" s="59"/>
      <c r="G102" s="121"/>
      <c r="H102" s="59"/>
      <c r="I102" s="60"/>
      <c r="J102" s="60"/>
      <c r="K102" s="59"/>
      <c r="L102" s="107"/>
      <c r="M102" s="56"/>
      <c r="N102" s="56"/>
      <c r="P102" s="102"/>
    </row>
    <row r="103" spans="1:16" s="43" customFormat="1" x14ac:dyDescent="0.25">
      <c r="A103" s="55"/>
      <c r="B103" s="56"/>
      <c r="C103" s="60"/>
      <c r="D103" s="58"/>
      <c r="E103" s="59"/>
      <c r="F103" s="59"/>
      <c r="G103" s="121"/>
      <c r="H103" s="59"/>
      <c r="I103" s="60"/>
      <c r="J103" s="60"/>
      <c r="K103" s="59"/>
      <c r="L103" s="107"/>
      <c r="M103" s="56"/>
      <c r="N103" s="56"/>
      <c r="P103" s="102"/>
    </row>
    <row r="104" spans="1:16" s="43" customFormat="1" x14ac:dyDescent="0.25">
      <c r="A104" s="55"/>
      <c r="B104" s="56"/>
      <c r="C104" s="60"/>
      <c r="D104" s="58"/>
      <c r="E104" s="59"/>
      <c r="F104" s="59"/>
      <c r="G104" s="121"/>
      <c r="H104" s="59"/>
      <c r="I104" s="60"/>
      <c r="J104" s="60"/>
      <c r="K104" s="59"/>
      <c r="L104" s="107"/>
      <c r="M104" s="56"/>
      <c r="N104" s="56"/>
      <c r="P104" s="102"/>
    </row>
    <row r="105" spans="1:16" s="43" customFormat="1" x14ac:dyDescent="0.25">
      <c r="A105" s="55"/>
      <c r="B105" s="56"/>
      <c r="C105" s="60"/>
      <c r="D105" s="58"/>
      <c r="E105" s="59"/>
      <c r="F105" s="59"/>
      <c r="G105" s="121"/>
      <c r="H105" s="59"/>
      <c r="I105" s="60"/>
      <c r="J105" s="60"/>
      <c r="K105" s="59"/>
      <c r="L105" s="107"/>
      <c r="M105" s="56"/>
      <c r="N105" s="56"/>
      <c r="P105" s="102"/>
    </row>
    <row r="106" spans="1:16" s="43" customFormat="1" x14ac:dyDescent="0.25">
      <c r="A106" s="55"/>
      <c r="B106" s="56"/>
      <c r="C106" s="60"/>
      <c r="D106" s="58"/>
      <c r="E106" s="59"/>
      <c r="F106" s="59"/>
      <c r="G106" s="121"/>
      <c r="H106" s="59"/>
      <c r="I106" s="60"/>
      <c r="J106" s="60"/>
      <c r="K106" s="59"/>
      <c r="L106" s="107"/>
      <c r="M106" s="56"/>
      <c r="N106" s="56"/>
      <c r="P106" s="102"/>
    </row>
    <row r="107" spans="1:16" s="43" customFormat="1" x14ac:dyDescent="0.25">
      <c r="A107" s="55"/>
      <c r="B107" s="56"/>
      <c r="C107" s="60"/>
      <c r="D107" s="58"/>
      <c r="E107" s="59"/>
      <c r="F107" s="59"/>
      <c r="G107" s="121"/>
      <c r="H107" s="59"/>
      <c r="I107" s="60"/>
      <c r="J107" s="60"/>
      <c r="K107" s="59"/>
      <c r="L107" s="107"/>
      <c r="M107" s="56"/>
      <c r="N107" s="56"/>
      <c r="P107" s="102"/>
    </row>
    <row r="108" spans="1:16" s="43" customFormat="1" x14ac:dyDescent="0.25">
      <c r="A108" s="55"/>
      <c r="B108" s="56"/>
      <c r="C108" s="60"/>
      <c r="D108" s="58"/>
      <c r="E108" s="59"/>
      <c r="F108" s="59"/>
      <c r="G108" s="121"/>
      <c r="H108" s="59"/>
      <c r="I108" s="60"/>
      <c r="J108" s="60"/>
      <c r="K108" s="59"/>
      <c r="L108" s="107"/>
      <c r="M108" s="56"/>
      <c r="N108" s="56"/>
      <c r="P108" s="102"/>
    </row>
    <row r="109" spans="1:16" s="43" customFormat="1" x14ac:dyDescent="0.25">
      <c r="A109" s="55"/>
      <c r="B109" s="56"/>
      <c r="C109" s="60"/>
      <c r="D109" s="58"/>
      <c r="E109" s="59"/>
      <c r="F109" s="59"/>
      <c r="G109" s="121"/>
      <c r="H109" s="59"/>
      <c r="I109" s="60"/>
      <c r="J109" s="60"/>
      <c r="K109" s="59"/>
      <c r="L109" s="107"/>
      <c r="M109" s="56"/>
      <c r="N109" s="56"/>
      <c r="P109" s="102"/>
    </row>
    <row r="110" spans="1:16" s="60" customFormat="1" x14ac:dyDescent="0.25">
      <c r="A110" s="55"/>
      <c r="B110" s="56"/>
      <c r="D110" s="58"/>
      <c r="E110" s="59"/>
      <c r="F110" s="59"/>
      <c r="G110" s="121"/>
      <c r="H110" s="59"/>
      <c r="K110" s="59"/>
      <c r="L110" s="107"/>
      <c r="M110" s="56"/>
      <c r="N110" s="56"/>
      <c r="O110" s="43"/>
      <c r="P110" s="102"/>
    </row>
    <row r="111" spans="1:16" s="60" customFormat="1" x14ac:dyDescent="0.25">
      <c r="A111" s="55"/>
      <c r="B111" s="56"/>
      <c r="D111" s="58"/>
      <c r="E111" s="59"/>
      <c r="F111" s="59"/>
      <c r="G111" s="121"/>
      <c r="H111" s="59"/>
      <c r="K111" s="59"/>
      <c r="L111" s="107"/>
      <c r="M111" s="56"/>
      <c r="N111" s="56"/>
      <c r="O111" s="43"/>
      <c r="P111" s="102"/>
    </row>
    <row r="112" spans="1:16" s="60" customFormat="1" x14ac:dyDescent="0.25">
      <c r="A112" s="55"/>
      <c r="B112" s="56"/>
      <c r="D112" s="58"/>
      <c r="E112" s="59"/>
      <c r="F112" s="59"/>
      <c r="G112" s="121"/>
      <c r="H112" s="59"/>
      <c r="K112" s="59"/>
      <c r="L112" s="107"/>
      <c r="M112" s="56"/>
      <c r="N112" s="56"/>
      <c r="O112" s="43"/>
      <c r="P112" s="102"/>
    </row>
    <row r="113" spans="1:16" s="60" customFormat="1" x14ac:dyDescent="0.25">
      <c r="A113" s="55"/>
      <c r="B113" s="56"/>
      <c r="D113" s="58"/>
      <c r="E113" s="59"/>
      <c r="F113" s="59"/>
      <c r="G113" s="121"/>
      <c r="H113" s="59"/>
      <c r="K113" s="59"/>
      <c r="L113" s="107"/>
      <c r="M113" s="56"/>
      <c r="N113" s="56"/>
      <c r="O113" s="43"/>
      <c r="P113" s="102"/>
    </row>
    <row r="114" spans="1:16" s="60" customFormat="1" x14ac:dyDescent="0.25">
      <c r="A114" s="55"/>
      <c r="B114" s="56"/>
      <c r="D114" s="58"/>
      <c r="E114" s="59"/>
      <c r="F114" s="59"/>
      <c r="G114" s="121"/>
      <c r="H114" s="59"/>
      <c r="K114" s="59"/>
      <c r="L114" s="107"/>
      <c r="M114" s="56"/>
      <c r="N114" s="56"/>
      <c r="O114" s="43"/>
      <c r="P114" s="102"/>
    </row>
    <row r="115" spans="1:16" s="60" customFormat="1" x14ac:dyDescent="0.25">
      <c r="A115" s="55"/>
      <c r="B115" s="56"/>
      <c r="D115" s="58"/>
      <c r="E115" s="59"/>
      <c r="F115" s="59"/>
      <c r="G115" s="121"/>
      <c r="H115" s="59"/>
      <c r="K115" s="59"/>
      <c r="L115" s="107"/>
      <c r="M115" s="56"/>
      <c r="N115" s="56"/>
      <c r="O115" s="43"/>
      <c r="P115" s="102"/>
    </row>
    <row r="116" spans="1:16" s="60" customFormat="1" x14ac:dyDescent="0.25">
      <c r="A116" s="55"/>
      <c r="B116" s="56"/>
      <c r="D116" s="58"/>
      <c r="E116" s="59"/>
      <c r="F116" s="59"/>
      <c r="G116" s="121"/>
      <c r="H116" s="59"/>
      <c r="K116" s="59"/>
      <c r="L116" s="107"/>
      <c r="M116" s="56"/>
      <c r="N116" s="56"/>
      <c r="O116" s="43"/>
      <c r="P116" s="102"/>
    </row>
    <row r="117" spans="1:16" s="60" customFormat="1" x14ac:dyDescent="0.25">
      <c r="A117" s="55"/>
      <c r="B117" s="56"/>
      <c r="D117" s="58"/>
      <c r="E117" s="59"/>
      <c r="F117" s="59"/>
      <c r="G117" s="121"/>
      <c r="H117" s="59"/>
      <c r="K117" s="59"/>
      <c r="L117" s="107"/>
      <c r="M117" s="56"/>
      <c r="N117" s="56"/>
      <c r="O117" s="43"/>
      <c r="P117" s="102"/>
    </row>
    <row r="118" spans="1:16" s="60" customFormat="1" x14ac:dyDescent="0.25">
      <c r="A118" s="55"/>
      <c r="B118" s="56"/>
      <c r="D118" s="58"/>
      <c r="E118" s="59"/>
      <c r="F118" s="59"/>
      <c r="G118" s="121"/>
      <c r="H118" s="59"/>
      <c r="K118" s="59"/>
      <c r="L118" s="107"/>
      <c r="M118" s="56"/>
      <c r="N118" s="56"/>
      <c r="O118" s="43"/>
      <c r="P118" s="102"/>
    </row>
    <row r="119" spans="1:16" s="60" customFormat="1" x14ac:dyDescent="0.25">
      <c r="A119" s="55"/>
      <c r="B119" s="56"/>
      <c r="D119" s="58"/>
      <c r="E119" s="59"/>
      <c r="F119" s="59"/>
      <c r="G119" s="121"/>
      <c r="H119" s="59"/>
      <c r="K119" s="59"/>
      <c r="L119" s="107"/>
      <c r="M119" s="56"/>
      <c r="N119" s="56"/>
      <c r="O119" s="43"/>
      <c r="P119" s="102"/>
    </row>
    <row r="120" spans="1:16" s="60" customFormat="1" x14ac:dyDescent="0.25">
      <c r="A120" s="55"/>
      <c r="B120" s="56"/>
      <c r="D120" s="58"/>
      <c r="E120" s="59"/>
      <c r="F120" s="59"/>
      <c r="G120" s="121"/>
      <c r="H120" s="59"/>
      <c r="K120" s="59"/>
      <c r="L120" s="107"/>
      <c r="M120" s="56"/>
      <c r="N120" s="56"/>
      <c r="O120" s="43"/>
      <c r="P120" s="102"/>
    </row>
    <row r="121" spans="1:16" s="60" customFormat="1" x14ac:dyDescent="0.25">
      <c r="A121" s="55"/>
      <c r="B121" s="56"/>
      <c r="D121" s="58"/>
      <c r="E121" s="59"/>
      <c r="F121" s="59"/>
      <c r="G121" s="121"/>
      <c r="H121" s="59"/>
      <c r="K121" s="59"/>
      <c r="L121" s="107"/>
      <c r="M121" s="56"/>
      <c r="N121" s="56"/>
      <c r="O121" s="43"/>
      <c r="P121" s="102"/>
    </row>
    <row r="122" spans="1:16" s="60" customFormat="1" x14ac:dyDescent="0.25">
      <c r="A122" s="55"/>
      <c r="B122" s="56"/>
      <c r="D122" s="58"/>
      <c r="E122" s="59"/>
      <c r="F122" s="59"/>
      <c r="G122" s="121"/>
      <c r="H122" s="59"/>
      <c r="K122" s="59"/>
      <c r="L122" s="107"/>
      <c r="M122" s="56"/>
      <c r="N122" s="56"/>
      <c r="O122" s="43"/>
      <c r="P122" s="102"/>
    </row>
    <row r="123" spans="1:16" s="60" customFormat="1" x14ac:dyDescent="0.25">
      <c r="A123" s="55"/>
      <c r="B123" s="56"/>
      <c r="D123" s="58"/>
      <c r="E123" s="59"/>
      <c r="F123" s="59"/>
      <c r="G123" s="121"/>
      <c r="H123" s="59"/>
      <c r="K123" s="59"/>
      <c r="L123" s="107"/>
      <c r="M123" s="56"/>
      <c r="N123" s="56"/>
      <c r="O123" s="43"/>
      <c r="P123" s="102"/>
    </row>
    <row r="124" spans="1:16" s="60" customFormat="1" x14ac:dyDescent="0.25">
      <c r="A124" s="55"/>
      <c r="B124" s="56"/>
      <c r="D124" s="58"/>
      <c r="E124" s="59"/>
      <c r="F124" s="59"/>
      <c r="G124" s="121"/>
      <c r="H124" s="59"/>
      <c r="K124" s="59"/>
      <c r="L124" s="107"/>
      <c r="M124" s="56"/>
      <c r="N124" s="56"/>
      <c r="O124" s="43"/>
      <c r="P124" s="102"/>
    </row>
    <row r="125" spans="1:16" s="60" customFormat="1" x14ac:dyDescent="0.25">
      <c r="A125" s="55"/>
      <c r="B125" s="56"/>
      <c r="D125" s="58"/>
      <c r="E125" s="59"/>
      <c r="F125" s="59"/>
      <c r="G125" s="121"/>
      <c r="H125" s="59"/>
      <c r="K125" s="59"/>
      <c r="L125" s="107"/>
      <c r="M125" s="56"/>
      <c r="N125" s="56"/>
      <c r="O125" s="43"/>
      <c r="P125" s="102"/>
    </row>
    <row r="126" spans="1:16" s="60" customFormat="1" x14ac:dyDescent="0.25">
      <c r="A126" s="55"/>
      <c r="B126" s="56"/>
      <c r="D126" s="58"/>
      <c r="E126" s="59"/>
      <c r="F126" s="59"/>
      <c r="G126" s="121"/>
      <c r="H126" s="59"/>
      <c r="K126" s="59"/>
      <c r="L126" s="107"/>
      <c r="M126" s="56"/>
      <c r="N126" s="56"/>
      <c r="O126" s="43"/>
      <c r="P126" s="102"/>
    </row>
    <row r="127" spans="1:16" s="60" customFormat="1" x14ac:dyDescent="0.25">
      <c r="A127" s="55"/>
      <c r="B127" s="56"/>
      <c r="D127" s="58"/>
      <c r="E127" s="59"/>
      <c r="F127" s="59"/>
      <c r="G127" s="121"/>
      <c r="H127" s="59"/>
      <c r="K127" s="59"/>
      <c r="L127" s="107"/>
      <c r="M127" s="56"/>
      <c r="N127" s="56"/>
      <c r="O127" s="43"/>
      <c r="P127" s="102"/>
    </row>
    <row r="128" spans="1:16" s="60" customFormat="1" x14ac:dyDescent="0.25">
      <c r="A128" s="55"/>
      <c r="B128" s="56"/>
      <c r="D128" s="58"/>
      <c r="E128" s="59"/>
      <c r="F128" s="59"/>
      <c r="G128" s="121"/>
      <c r="H128" s="59"/>
      <c r="K128" s="59"/>
      <c r="L128" s="107"/>
      <c r="M128" s="56"/>
      <c r="N128" s="56"/>
      <c r="O128" s="43"/>
      <c r="P128" s="102"/>
    </row>
    <row r="129" spans="1:16" s="60" customFormat="1" x14ac:dyDescent="0.25">
      <c r="A129" s="55"/>
      <c r="B129" s="56"/>
      <c r="D129" s="58"/>
      <c r="E129" s="59"/>
      <c r="F129" s="59"/>
      <c r="G129" s="121"/>
      <c r="H129" s="59"/>
      <c r="K129" s="59"/>
      <c r="L129" s="107"/>
      <c r="M129" s="56"/>
      <c r="N129" s="56"/>
      <c r="O129" s="43"/>
      <c r="P129" s="102"/>
    </row>
    <row r="130" spans="1:16" s="60" customFormat="1" x14ac:dyDescent="0.25">
      <c r="A130" s="55"/>
      <c r="B130" s="56"/>
      <c r="D130" s="58"/>
      <c r="E130" s="59"/>
      <c r="F130" s="59"/>
      <c r="G130" s="121"/>
      <c r="H130" s="59"/>
      <c r="K130" s="59"/>
      <c r="L130" s="107"/>
      <c r="M130" s="56"/>
      <c r="N130" s="56"/>
      <c r="O130" s="43"/>
      <c r="P130" s="102"/>
    </row>
    <row r="131" spans="1:16" s="60" customFormat="1" x14ac:dyDescent="0.25">
      <c r="A131" s="55"/>
      <c r="B131" s="56"/>
      <c r="D131" s="58"/>
      <c r="E131" s="59"/>
      <c r="F131" s="59"/>
      <c r="G131" s="121"/>
      <c r="H131" s="59"/>
      <c r="K131" s="59"/>
      <c r="L131" s="107"/>
      <c r="M131" s="56"/>
      <c r="N131" s="56"/>
      <c r="O131" s="43"/>
      <c r="P131" s="102"/>
    </row>
  </sheetData>
  <phoneticPr fontId="26" type="noConversion"/>
  <printOptions horizontalCentered="1"/>
  <pageMargins left="0.25" right="0.25" top="0.75" bottom="0.75" header="0.3" footer="0.3"/>
  <pageSetup paperSize="9" scale="66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H94"/>
  <sheetViews>
    <sheetView showGridLines="0" zoomScaleNormal="100" workbookViewId="0">
      <selection activeCell="G23" sqref="G23"/>
    </sheetView>
  </sheetViews>
  <sheetFormatPr defaultRowHeight="12.75" x14ac:dyDescent="0.2"/>
  <cols>
    <col min="1" max="1" width="5.42578125" style="66" customWidth="1"/>
    <col min="2" max="2" width="58" style="66" customWidth="1"/>
    <col min="3" max="3" width="11" style="96" customWidth="1"/>
    <col min="4" max="4" width="11" style="97" customWidth="1"/>
    <col min="5" max="8" width="11" style="66" customWidth="1"/>
    <col min="9" max="9" width="8.7109375" style="66" customWidth="1"/>
    <col min="10" max="10" width="12.28515625" style="66" customWidth="1"/>
    <col min="11" max="11" width="11.28515625" style="97" bestFit="1" customWidth="1"/>
    <col min="12" max="12" width="10.28515625" style="95" bestFit="1" customWidth="1"/>
    <col min="13" max="13" width="10.28515625" style="66" bestFit="1" customWidth="1"/>
    <col min="14" max="14" width="13.140625" style="66" customWidth="1"/>
    <col min="15" max="242" width="9.140625" style="66"/>
    <col min="243" max="243" width="5.42578125" style="66" customWidth="1"/>
    <col min="244" max="244" width="56.140625" style="66" customWidth="1"/>
    <col min="245" max="245" width="8.7109375" style="66" customWidth="1"/>
    <col min="246" max="246" width="12.140625" style="66" customWidth="1"/>
    <col min="247" max="247" width="8.7109375" style="66" customWidth="1"/>
    <col min="248" max="248" width="12.140625" style="66" customWidth="1"/>
    <col min="249" max="249" width="8.7109375" style="66" customWidth="1"/>
    <col min="250" max="250" width="12.140625" style="66" customWidth="1"/>
    <col min="251" max="251" width="8.7109375" style="66" customWidth="1"/>
    <col min="252" max="252" width="12.140625" style="66" customWidth="1"/>
    <col min="253" max="253" width="8.7109375" style="66" customWidth="1"/>
    <col min="254" max="254" width="12.140625" style="66" customWidth="1"/>
    <col min="255" max="255" width="8.7109375" style="66" customWidth="1"/>
    <col min="256" max="256" width="12.140625" style="66" customWidth="1"/>
    <col min="257" max="257" width="8.7109375" style="66" customWidth="1"/>
    <col min="258" max="258" width="12.140625" style="66" customWidth="1"/>
    <col min="259" max="259" width="8.7109375" style="66" customWidth="1"/>
    <col min="260" max="260" width="12.140625" style="66" customWidth="1"/>
    <col min="261" max="261" width="8.7109375" style="66" customWidth="1"/>
    <col min="262" max="262" width="12.140625" style="66" customWidth="1"/>
    <col min="263" max="263" width="8.7109375" style="66" customWidth="1"/>
    <col min="264" max="264" width="12.140625" style="66" customWidth="1"/>
    <col min="265" max="265" width="8.7109375" style="66" customWidth="1"/>
    <col min="266" max="266" width="11.28515625" style="66" customWidth="1"/>
    <col min="267" max="267" width="11.28515625" style="66" bestFit="1" customWidth="1"/>
    <col min="268" max="268" width="9.140625" style="66"/>
    <col min="269" max="269" width="10.28515625" style="66" bestFit="1" customWidth="1"/>
    <col min="270" max="270" width="13.140625" style="66" customWidth="1"/>
    <col min="271" max="498" width="9.140625" style="66"/>
    <col min="499" max="499" width="5.42578125" style="66" customWidth="1"/>
    <col min="500" max="500" width="56.140625" style="66" customWidth="1"/>
    <col min="501" max="501" width="8.7109375" style="66" customWidth="1"/>
    <col min="502" max="502" width="12.140625" style="66" customWidth="1"/>
    <col min="503" max="503" width="8.7109375" style="66" customWidth="1"/>
    <col min="504" max="504" width="12.140625" style="66" customWidth="1"/>
    <col min="505" max="505" width="8.7109375" style="66" customWidth="1"/>
    <col min="506" max="506" width="12.140625" style="66" customWidth="1"/>
    <col min="507" max="507" width="8.7109375" style="66" customWidth="1"/>
    <col min="508" max="508" width="12.140625" style="66" customWidth="1"/>
    <col min="509" max="509" width="8.7109375" style="66" customWidth="1"/>
    <col min="510" max="510" width="12.140625" style="66" customWidth="1"/>
    <col min="511" max="511" width="8.7109375" style="66" customWidth="1"/>
    <col min="512" max="512" width="12.140625" style="66" customWidth="1"/>
    <col min="513" max="513" width="8.7109375" style="66" customWidth="1"/>
    <col min="514" max="514" width="12.140625" style="66" customWidth="1"/>
    <col min="515" max="515" width="8.7109375" style="66" customWidth="1"/>
    <col min="516" max="516" width="12.140625" style="66" customWidth="1"/>
    <col min="517" max="517" width="8.7109375" style="66" customWidth="1"/>
    <col min="518" max="518" width="12.140625" style="66" customWidth="1"/>
    <col min="519" max="519" width="8.7109375" style="66" customWidth="1"/>
    <col min="520" max="520" width="12.140625" style="66" customWidth="1"/>
    <col min="521" max="521" width="8.7109375" style="66" customWidth="1"/>
    <col min="522" max="522" width="11.28515625" style="66" customWidth="1"/>
    <col min="523" max="523" width="11.28515625" style="66" bestFit="1" customWidth="1"/>
    <col min="524" max="524" width="9.140625" style="66"/>
    <col min="525" max="525" width="10.28515625" style="66" bestFit="1" customWidth="1"/>
    <col min="526" max="526" width="13.140625" style="66" customWidth="1"/>
    <col min="527" max="754" width="9.140625" style="66"/>
    <col min="755" max="755" width="5.42578125" style="66" customWidth="1"/>
    <col min="756" max="756" width="56.140625" style="66" customWidth="1"/>
    <col min="757" max="757" width="8.7109375" style="66" customWidth="1"/>
    <col min="758" max="758" width="12.140625" style="66" customWidth="1"/>
    <col min="759" max="759" width="8.7109375" style="66" customWidth="1"/>
    <col min="760" max="760" width="12.140625" style="66" customWidth="1"/>
    <col min="761" max="761" width="8.7109375" style="66" customWidth="1"/>
    <col min="762" max="762" width="12.140625" style="66" customWidth="1"/>
    <col min="763" max="763" width="8.7109375" style="66" customWidth="1"/>
    <col min="764" max="764" width="12.140625" style="66" customWidth="1"/>
    <col min="765" max="765" width="8.7109375" style="66" customWidth="1"/>
    <col min="766" max="766" width="12.140625" style="66" customWidth="1"/>
    <col min="767" max="767" width="8.7109375" style="66" customWidth="1"/>
    <col min="768" max="768" width="12.140625" style="66" customWidth="1"/>
    <col min="769" max="769" width="8.7109375" style="66" customWidth="1"/>
    <col min="770" max="770" width="12.140625" style="66" customWidth="1"/>
    <col min="771" max="771" width="8.7109375" style="66" customWidth="1"/>
    <col min="772" max="772" width="12.140625" style="66" customWidth="1"/>
    <col min="773" max="773" width="8.7109375" style="66" customWidth="1"/>
    <col min="774" max="774" width="12.140625" style="66" customWidth="1"/>
    <col min="775" max="775" width="8.7109375" style="66" customWidth="1"/>
    <col min="776" max="776" width="12.140625" style="66" customWidth="1"/>
    <col min="777" max="777" width="8.7109375" style="66" customWidth="1"/>
    <col min="778" max="778" width="11.28515625" style="66" customWidth="1"/>
    <col min="779" max="779" width="11.28515625" style="66" bestFit="1" customWidth="1"/>
    <col min="780" max="780" width="9.140625" style="66"/>
    <col min="781" max="781" width="10.28515625" style="66" bestFit="1" customWidth="1"/>
    <col min="782" max="782" width="13.140625" style="66" customWidth="1"/>
    <col min="783" max="1010" width="9.140625" style="66"/>
    <col min="1011" max="1011" width="5.42578125" style="66" customWidth="1"/>
    <col min="1012" max="1012" width="56.140625" style="66" customWidth="1"/>
    <col min="1013" max="1013" width="8.7109375" style="66" customWidth="1"/>
    <col min="1014" max="1014" width="12.140625" style="66" customWidth="1"/>
    <col min="1015" max="1015" width="8.7109375" style="66" customWidth="1"/>
    <col min="1016" max="1016" width="12.140625" style="66" customWidth="1"/>
    <col min="1017" max="1017" width="8.7109375" style="66" customWidth="1"/>
    <col min="1018" max="1018" width="12.140625" style="66" customWidth="1"/>
    <col min="1019" max="1019" width="8.7109375" style="66" customWidth="1"/>
    <col min="1020" max="1020" width="12.140625" style="66" customWidth="1"/>
    <col min="1021" max="1021" width="8.7109375" style="66" customWidth="1"/>
    <col min="1022" max="1022" width="12.140625" style="66" customWidth="1"/>
    <col min="1023" max="1023" width="8.7109375" style="66" customWidth="1"/>
    <col min="1024" max="1024" width="12.140625" style="66" customWidth="1"/>
    <col min="1025" max="1025" width="8.7109375" style="66" customWidth="1"/>
    <col min="1026" max="1026" width="12.140625" style="66" customWidth="1"/>
    <col min="1027" max="1027" width="8.7109375" style="66" customWidth="1"/>
    <col min="1028" max="1028" width="12.140625" style="66" customWidth="1"/>
    <col min="1029" max="1029" width="8.7109375" style="66" customWidth="1"/>
    <col min="1030" max="1030" width="12.140625" style="66" customWidth="1"/>
    <col min="1031" max="1031" width="8.7109375" style="66" customWidth="1"/>
    <col min="1032" max="1032" width="12.140625" style="66" customWidth="1"/>
    <col min="1033" max="1033" width="8.7109375" style="66" customWidth="1"/>
    <col min="1034" max="1034" width="11.28515625" style="66" customWidth="1"/>
    <col min="1035" max="1035" width="11.28515625" style="66" bestFit="1" customWidth="1"/>
    <col min="1036" max="1036" width="9.140625" style="66"/>
    <col min="1037" max="1037" width="10.28515625" style="66" bestFit="1" customWidth="1"/>
    <col min="1038" max="1038" width="13.140625" style="66" customWidth="1"/>
    <col min="1039" max="1266" width="9.140625" style="66"/>
    <col min="1267" max="1267" width="5.42578125" style="66" customWidth="1"/>
    <col min="1268" max="1268" width="56.140625" style="66" customWidth="1"/>
    <col min="1269" max="1269" width="8.7109375" style="66" customWidth="1"/>
    <col min="1270" max="1270" width="12.140625" style="66" customWidth="1"/>
    <col min="1271" max="1271" width="8.7109375" style="66" customWidth="1"/>
    <col min="1272" max="1272" width="12.140625" style="66" customWidth="1"/>
    <col min="1273" max="1273" width="8.7109375" style="66" customWidth="1"/>
    <col min="1274" max="1274" width="12.140625" style="66" customWidth="1"/>
    <col min="1275" max="1275" width="8.7109375" style="66" customWidth="1"/>
    <col min="1276" max="1276" width="12.140625" style="66" customWidth="1"/>
    <col min="1277" max="1277" width="8.7109375" style="66" customWidth="1"/>
    <col min="1278" max="1278" width="12.140625" style="66" customWidth="1"/>
    <col min="1279" max="1279" width="8.7109375" style="66" customWidth="1"/>
    <col min="1280" max="1280" width="12.140625" style="66" customWidth="1"/>
    <col min="1281" max="1281" width="8.7109375" style="66" customWidth="1"/>
    <col min="1282" max="1282" width="12.140625" style="66" customWidth="1"/>
    <col min="1283" max="1283" width="8.7109375" style="66" customWidth="1"/>
    <col min="1284" max="1284" width="12.140625" style="66" customWidth="1"/>
    <col min="1285" max="1285" width="8.7109375" style="66" customWidth="1"/>
    <col min="1286" max="1286" width="12.140625" style="66" customWidth="1"/>
    <col min="1287" max="1287" width="8.7109375" style="66" customWidth="1"/>
    <col min="1288" max="1288" width="12.140625" style="66" customWidth="1"/>
    <col min="1289" max="1289" width="8.7109375" style="66" customWidth="1"/>
    <col min="1290" max="1290" width="11.28515625" style="66" customWidth="1"/>
    <col min="1291" max="1291" width="11.28515625" style="66" bestFit="1" customWidth="1"/>
    <col min="1292" max="1292" width="9.140625" style="66"/>
    <col min="1293" max="1293" width="10.28515625" style="66" bestFit="1" customWidth="1"/>
    <col min="1294" max="1294" width="13.140625" style="66" customWidth="1"/>
    <col min="1295" max="1522" width="9.140625" style="66"/>
    <col min="1523" max="1523" width="5.42578125" style="66" customWidth="1"/>
    <col min="1524" max="1524" width="56.140625" style="66" customWidth="1"/>
    <col min="1525" max="1525" width="8.7109375" style="66" customWidth="1"/>
    <col min="1526" max="1526" width="12.140625" style="66" customWidth="1"/>
    <col min="1527" max="1527" width="8.7109375" style="66" customWidth="1"/>
    <col min="1528" max="1528" width="12.140625" style="66" customWidth="1"/>
    <col min="1529" max="1529" width="8.7109375" style="66" customWidth="1"/>
    <col min="1530" max="1530" width="12.140625" style="66" customWidth="1"/>
    <col min="1531" max="1531" width="8.7109375" style="66" customWidth="1"/>
    <col min="1532" max="1532" width="12.140625" style="66" customWidth="1"/>
    <col min="1533" max="1533" width="8.7109375" style="66" customWidth="1"/>
    <col min="1534" max="1534" width="12.140625" style="66" customWidth="1"/>
    <col min="1535" max="1535" width="8.7109375" style="66" customWidth="1"/>
    <col min="1536" max="1536" width="12.140625" style="66" customWidth="1"/>
    <col min="1537" max="1537" width="8.7109375" style="66" customWidth="1"/>
    <col min="1538" max="1538" width="12.140625" style="66" customWidth="1"/>
    <col min="1539" max="1539" width="8.7109375" style="66" customWidth="1"/>
    <col min="1540" max="1540" width="12.140625" style="66" customWidth="1"/>
    <col min="1541" max="1541" width="8.7109375" style="66" customWidth="1"/>
    <col min="1542" max="1542" width="12.140625" style="66" customWidth="1"/>
    <col min="1543" max="1543" width="8.7109375" style="66" customWidth="1"/>
    <col min="1544" max="1544" width="12.140625" style="66" customWidth="1"/>
    <col min="1545" max="1545" width="8.7109375" style="66" customWidth="1"/>
    <col min="1546" max="1546" width="11.28515625" style="66" customWidth="1"/>
    <col min="1547" max="1547" width="11.28515625" style="66" bestFit="1" customWidth="1"/>
    <col min="1548" max="1548" width="9.140625" style="66"/>
    <col min="1549" max="1549" width="10.28515625" style="66" bestFit="1" customWidth="1"/>
    <col min="1550" max="1550" width="13.140625" style="66" customWidth="1"/>
    <col min="1551" max="1778" width="9.140625" style="66"/>
    <col min="1779" max="1779" width="5.42578125" style="66" customWidth="1"/>
    <col min="1780" max="1780" width="56.140625" style="66" customWidth="1"/>
    <col min="1781" max="1781" width="8.7109375" style="66" customWidth="1"/>
    <col min="1782" max="1782" width="12.140625" style="66" customWidth="1"/>
    <col min="1783" max="1783" width="8.7109375" style="66" customWidth="1"/>
    <col min="1784" max="1784" width="12.140625" style="66" customWidth="1"/>
    <col min="1785" max="1785" width="8.7109375" style="66" customWidth="1"/>
    <col min="1786" max="1786" width="12.140625" style="66" customWidth="1"/>
    <col min="1787" max="1787" width="8.7109375" style="66" customWidth="1"/>
    <col min="1788" max="1788" width="12.140625" style="66" customWidth="1"/>
    <col min="1789" max="1789" width="8.7109375" style="66" customWidth="1"/>
    <col min="1790" max="1790" width="12.140625" style="66" customWidth="1"/>
    <col min="1791" max="1791" width="8.7109375" style="66" customWidth="1"/>
    <col min="1792" max="1792" width="12.140625" style="66" customWidth="1"/>
    <col min="1793" max="1793" width="8.7109375" style="66" customWidth="1"/>
    <col min="1794" max="1794" width="12.140625" style="66" customWidth="1"/>
    <col min="1795" max="1795" width="8.7109375" style="66" customWidth="1"/>
    <col min="1796" max="1796" width="12.140625" style="66" customWidth="1"/>
    <col min="1797" max="1797" width="8.7109375" style="66" customWidth="1"/>
    <col min="1798" max="1798" width="12.140625" style="66" customWidth="1"/>
    <col min="1799" max="1799" width="8.7109375" style="66" customWidth="1"/>
    <col min="1800" max="1800" width="12.140625" style="66" customWidth="1"/>
    <col min="1801" max="1801" width="8.7109375" style="66" customWidth="1"/>
    <col min="1802" max="1802" width="11.28515625" style="66" customWidth="1"/>
    <col min="1803" max="1803" width="11.28515625" style="66" bestFit="1" customWidth="1"/>
    <col min="1804" max="1804" width="9.140625" style="66"/>
    <col min="1805" max="1805" width="10.28515625" style="66" bestFit="1" customWidth="1"/>
    <col min="1806" max="1806" width="13.140625" style="66" customWidth="1"/>
    <col min="1807" max="2034" width="9.140625" style="66"/>
    <col min="2035" max="2035" width="5.42578125" style="66" customWidth="1"/>
    <col min="2036" max="2036" width="56.140625" style="66" customWidth="1"/>
    <col min="2037" max="2037" width="8.7109375" style="66" customWidth="1"/>
    <col min="2038" max="2038" width="12.140625" style="66" customWidth="1"/>
    <col min="2039" max="2039" width="8.7109375" style="66" customWidth="1"/>
    <col min="2040" max="2040" width="12.140625" style="66" customWidth="1"/>
    <col min="2041" max="2041" width="8.7109375" style="66" customWidth="1"/>
    <col min="2042" max="2042" width="12.140625" style="66" customWidth="1"/>
    <col min="2043" max="2043" width="8.7109375" style="66" customWidth="1"/>
    <col min="2044" max="2044" width="12.140625" style="66" customWidth="1"/>
    <col min="2045" max="2045" width="8.7109375" style="66" customWidth="1"/>
    <col min="2046" max="2046" width="12.140625" style="66" customWidth="1"/>
    <col min="2047" max="2047" width="8.7109375" style="66" customWidth="1"/>
    <col min="2048" max="2048" width="12.140625" style="66" customWidth="1"/>
    <col min="2049" max="2049" width="8.7109375" style="66" customWidth="1"/>
    <col min="2050" max="2050" width="12.140625" style="66" customWidth="1"/>
    <col min="2051" max="2051" width="8.7109375" style="66" customWidth="1"/>
    <col min="2052" max="2052" width="12.140625" style="66" customWidth="1"/>
    <col min="2053" max="2053" width="8.7109375" style="66" customWidth="1"/>
    <col min="2054" max="2054" width="12.140625" style="66" customWidth="1"/>
    <col min="2055" max="2055" width="8.7109375" style="66" customWidth="1"/>
    <col min="2056" max="2056" width="12.140625" style="66" customWidth="1"/>
    <col min="2057" max="2057" width="8.7109375" style="66" customWidth="1"/>
    <col min="2058" max="2058" width="11.28515625" style="66" customWidth="1"/>
    <col min="2059" max="2059" width="11.28515625" style="66" bestFit="1" customWidth="1"/>
    <col min="2060" max="2060" width="9.140625" style="66"/>
    <col min="2061" max="2061" width="10.28515625" style="66" bestFit="1" customWidth="1"/>
    <col min="2062" max="2062" width="13.140625" style="66" customWidth="1"/>
    <col min="2063" max="2290" width="9.140625" style="66"/>
    <col min="2291" max="2291" width="5.42578125" style="66" customWidth="1"/>
    <col min="2292" max="2292" width="56.140625" style="66" customWidth="1"/>
    <col min="2293" max="2293" width="8.7109375" style="66" customWidth="1"/>
    <col min="2294" max="2294" width="12.140625" style="66" customWidth="1"/>
    <col min="2295" max="2295" width="8.7109375" style="66" customWidth="1"/>
    <col min="2296" max="2296" width="12.140625" style="66" customWidth="1"/>
    <col min="2297" max="2297" width="8.7109375" style="66" customWidth="1"/>
    <col min="2298" max="2298" width="12.140625" style="66" customWidth="1"/>
    <col min="2299" max="2299" width="8.7109375" style="66" customWidth="1"/>
    <col min="2300" max="2300" width="12.140625" style="66" customWidth="1"/>
    <col min="2301" max="2301" width="8.7109375" style="66" customWidth="1"/>
    <col min="2302" max="2302" width="12.140625" style="66" customWidth="1"/>
    <col min="2303" max="2303" width="8.7109375" style="66" customWidth="1"/>
    <col min="2304" max="2304" width="12.140625" style="66" customWidth="1"/>
    <col min="2305" max="2305" width="8.7109375" style="66" customWidth="1"/>
    <col min="2306" max="2306" width="12.140625" style="66" customWidth="1"/>
    <col min="2307" max="2307" width="8.7109375" style="66" customWidth="1"/>
    <col min="2308" max="2308" width="12.140625" style="66" customWidth="1"/>
    <col min="2309" max="2309" width="8.7109375" style="66" customWidth="1"/>
    <col min="2310" max="2310" width="12.140625" style="66" customWidth="1"/>
    <col min="2311" max="2311" width="8.7109375" style="66" customWidth="1"/>
    <col min="2312" max="2312" width="12.140625" style="66" customWidth="1"/>
    <col min="2313" max="2313" width="8.7109375" style="66" customWidth="1"/>
    <col min="2314" max="2314" width="11.28515625" style="66" customWidth="1"/>
    <col min="2315" max="2315" width="11.28515625" style="66" bestFit="1" customWidth="1"/>
    <col min="2316" max="2316" width="9.140625" style="66"/>
    <col min="2317" max="2317" width="10.28515625" style="66" bestFit="1" customWidth="1"/>
    <col min="2318" max="2318" width="13.140625" style="66" customWidth="1"/>
    <col min="2319" max="2546" width="9.140625" style="66"/>
    <col min="2547" max="2547" width="5.42578125" style="66" customWidth="1"/>
    <col min="2548" max="2548" width="56.140625" style="66" customWidth="1"/>
    <col min="2549" max="2549" width="8.7109375" style="66" customWidth="1"/>
    <col min="2550" max="2550" width="12.140625" style="66" customWidth="1"/>
    <col min="2551" max="2551" width="8.7109375" style="66" customWidth="1"/>
    <col min="2552" max="2552" width="12.140625" style="66" customWidth="1"/>
    <col min="2553" max="2553" width="8.7109375" style="66" customWidth="1"/>
    <col min="2554" max="2554" width="12.140625" style="66" customWidth="1"/>
    <col min="2555" max="2555" width="8.7109375" style="66" customWidth="1"/>
    <col min="2556" max="2556" width="12.140625" style="66" customWidth="1"/>
    <col min="2557" max="2557" width="8.7109375" style="66" customWidth="1"/>
    <col min="2558" max="2558" width="12.140625" style="66" customWidth="1"/>
    <col min="2559" max="2559" width="8.7109375" style="66" customWidth="1"/>
    <col min="2560" max="2560" width="12.140625" style="66" customWidth="1"/>
    <col min="2561" max="2561" width="8.7109375" style="66" customWidth="1"/>
    <col min="2562" max="2562" width="12.140625" style="66" customWidth="1"/>
    <col min="2563" max="2563" width="8.7109375" style="66" customWidth="1"/>
    <col min="2564" max="2564" width="12.140625" style="66" customWidth="1"/>
    <col min="2565" max="2565" width="8.7109375" style="66" customWidth="1"/>
    <col min="2566" max="2566" width="12.140625" style="66" customWidth="1"/>
    <col min="2567" max="2567" width="8.7109375" style="66" customWidth="1"/>
    <col min="2568" max="2568" width="12.140625" style="66" customWidth="1"/>
    <col min="2569" max="2569" width="8.7109375" style="66" customWidth="1"/>
    <col min="2570" max="2570" width="11.28515625" style="66" customWidth="1"/>
    <col min="2571" max="2571" width="11.28515625" style="66" bestFit="1" customWidth="1"/>
    <col min="2572" max="2572" width="9.140625" style="66"/>
    <col min="2573" max="2573" width="10.28515625" style="66" bestFit="1" customWidth="1"/>
    <col min="2574" max="2574" width="13.140625" style="66" customWidth="1"/>
    <col min="2575" max="2802" width="9.140625" style="66"/>
    <col min="2803" max="2803" width="5.42578125" style="66" customWidth="1"/>
    <col min="2804" max="2804" width="56.140625" style="66" customWidth="1"/>
    <col min="2805" max="2805" width="8.7109375" style="66" customWidth="1"/>
    <col min="2806" max="2806" width="12.140625" style="66" customWidth="1"/>
    <col min="2807" max="2807" width="8.7109375" style="66" customWidth="1"/>
    <col min="2808" max="2808" width="12.140625" style="66" customWidth="1"/>
    <col min="2809" max="2809" width="8.7109375" style="66" customWidth="1"/>
    <col min="2810" max="2810" width="12.140625" style="66" customWidth="1"/>
    <col min="2811" max="2811" width="8.7109375" style="66" customWidth="1"/>
    <col min="2812" max="2812" width="12.140625" style="66" customWidth="1"/>
    <col min="2813" max="2813" width="8.7109375" style="66" customWidth="1"/>
    <col min="2814" max="2814" width="12.140625" style="66" customWidth="1"/>
    <col min="2815" max="2815" width="8.7109375" style="66" customWidth="1"/>
    <col min="2816" max="2816" width="12.140625" style="66" customWidth="1"/>
    <col min="2817" max="2817" width="8.7109375" style="66" customWidth="1"/>
    <col min="2818" max="2818" width="12.140625" style="66" customWidth="1"/>
    <col min="2819" max="2819" width="8.7109375" style="66" customWidth="1"/>
    <col min="2820" max="2820" width="12.140625" style="66" customWidth="1"/>
    <col min="2821" max="2821" width="8.7109375" style="66" customWidth="1"/>
    <col min="2822" max="2822" width="12.140625" style="66" customWidth="1"/>
    <col min="2823" max="2823" width="8.7109375" style="66" customWidth="1"/>
    <col min="2824" max="2824" width="12.140625" style="66" customWidth="1"/>
    <col min="2825" max="2825" width="8.7109375" style="66" customWidth="1"/>
    <col min="2826" max="2826" width="11.28515625" style="66" customWidth="1"/>
    <col min="2827" max="2827" width="11.28515625" style="66" bestFit="1" customWidth="1"/>
    <col min="2828" max="2828" width="9.140625" style="66"/>
    <col min="2829" max="2829" width="10.28515625" style="66" bestFit="1" customWidth="1"/>
    <col min="2830" max="2830" width="13.140625" style="66" customWidth="1"/>
    <col min="2831" max="3058" width="9.140625" style="66"/>
    <col min="3059" max="3059" width="5.42578125" style="66" customWidth="1"/>
    <col min="3060" max="3060" width="56.140625" style="66" customWidth="1"/>
    <col min="3061" max="3061" width="8.7109375" style="66" customWidth="1"/>
    <col min="3062" max="3062" width="12.140625" style="66" customWidth="1"/>
    <col min="3063" max="3063" width="8.7109375" style="66" customWidth="1"/>
    <col min="3064" max="3064" width="12.140625" style="66" customWidth="1"/>
    <col min="3065" max="3065" width="8.7109375" style="66" customWidth="1"/>
    <col min="3066" max="3066" width="12.140625" style="66" customWidth="1"/>
    <col min="3067" max="3067" width="8.7109375" style="66" customWidth="1"/>
    <col min="3068" max="3068" width="12.140625" style="66" customWidth="1"/>
    <col min="3069" max="3069" width="8.7109375" style="66" customWidth="1"/>
    <col min="3070" max="3070" width="12.140625" style="66" customWidth="1"/>
    <col min="3071" max="3071" width="8.7109375" style="66" customWidth="1"/>
    <col min="3072" max="3072" width="12.140625" style="66" customWidth="1"/>
    <col min="3073" max="3073" width="8.7109375" style="66" customWidth="1"/>
    <col min="3074" max="3074" width="12.140625" style="66" customWidth="1"/>
    <col min="3075" max="3075" width="8.7109375" style="66" customWidth="1"/>
    <col min="3076" max="3076" width="12.140625" style="66" customWidth="1"/>
    <col min="3077" max="3077" width="8.7109375" style="66" customWidth="1"/>
    <col min="3078" max="3078" width="12.140625" style="66" customWidth="1"/>
    <col min="3079" max="3079" width="8.7109375" style="66" customWidth="1"/>
    <col min="3080" max="3080" width="12.140625" style="66" customWidth="1"/>
    <col min="3081" max="3081" width="8.7109375" style="66" customWidth="1"/>
    <col min="3082" max="3082" width="11.28515625" style="66" customWidth="1"/>
    <col min="3083" max="3083" width="11.28515625" style="66" bestFit="1" customWidth="1"/>
    <col min="3084" max="3084" width="9.140625" style="66"/>
    <col min="3085" max="3085" width="10.28515625" style="66" bestFit="1" customWidth="1"/>
    <col min="3086" max="3086" width="13.140625" style="66" customWidth="1"/>
    <col min="3087" max="3314" width="9.140625" style="66"/>
    <col min="3315" max="3315" width="5.42578125" style="66" customWidth="1"/>
    <col min="3316" max="3316" width="56.140625" style="66" customWidth="1"/>
    <col min="3317" max="3317" width="8.7109375" style="66" customWidth="1"/>
    <col min="3318" max="3318" width="12.140625" style="66" customWidth="1"/>
    <col min="3319" max="3319" width="8.7109375" style="66" customWidth="1"/>
    <col min="3320" max="3320" width="12.140625" style="66" customWidth="1"/>
    <col min="3321" max="3321" width="8.7109375" style="66" customWidth="1"/>
    <col min="3322" max="3322" width="12.140625" style="66" customWidth="1"/>
    <col min="3323" max="3323" width="8.7109375" style="66" customWidth="1"/>
    <col min="3324" max="3324" width="12.140625" style="66" customWidth="1"/>
    <col min="3325" max="3325" width="8.7109375" style="66" customWidth="1"/>
    <col min="3326" max="3326" width="12.140625" style="66" customWidth="1"/>
    <col min="3327" max="3327" width="8.7109375" style="66" customWidth="1"/>
    <col min="3328" max="3328" width="12.140625" style="66" customWidth="1"/>
    <col min="3329" max="3329" width="8.7109375" style="66" customWidth="1"/>
    <col min="3330" max="3330" width="12.140625" style="66" customWidth="1"/>
    <col min="3331" max="3331" width="8.7109375" style="66" customWidth="1"/>
    <col min="3332" max="3332" width="12.140625" style="66" customWidth="1"/>
    <col min="3333" max="3333" width="8.7109375" style="66" customWidth="1"/>
    <col min="3334" max="3334" width="12.140625" style="66" customWidth="1"/>
    <col min="3335" max="3335" width="8.7109375" style="66" customWidth="1"/>
    <col min="3336" max="3336" width="12.140625" style="66" customWidth="1"/>
    <col min="3337" max="3337" width="8.7109375" style="66" customWidth="1"/>
    <col min="3338" max="3338" width="11.28515625" style="66" customWidth="1"/>
    <col min="3339" max="3339" width="11.28515625" style="66" bestFit="1" customWidth="1"/>
    <col min="3340" max="3340" width="9.140625" style="66"/>
    <col min="3341" max="3341" width="10.28515625" style="66" bestFit="1" customWidth="1"/>
    <col min="3342" max="3342" width="13.140625" style="66" customWidth="1"/>
    <col min="3343" max="3570" width="9.140625" style="66"/>
    <col min="3571" max="3571" width="5.42578125" style="66" customWidth="1"/>
    <col min="3572" max="3572" width="56.140625" style="66" customWidth="1"/>
    <col min="3573" max="3573" width="8.7109375" style="66" customWidth="1"/>
    <col min="3574" max="3574" width="12.140625" style="66" customWidth="1"/>
    <col min="3575" max="3575" width="8.7109375" style="66" customWidth="1"/>
    <col min="3576" max="3576" width="12.140625" style="66" customWidth="1"/>
    <col min="3577" max="3577" width="8.7109375" style="66" customWidth="1"/>
    <col min="3578" max="3578" width="12.140625" style="66" customWidth="1"/>
    <col min="3579" max="3579" width="8.7109375" style="66" customWidth="1"/>
    <col min="3580" max="3580" width="12.140625" style="66" customWidth="1"/>
    <col min="3581" max="3581" width="8.7109375" style="66" customWidth="1"/>
    <col min="3582" max="3582" width="12.140625" style="66" customWidth="1"/>
    <col min="3583" max="3583" width="8.7109375" style="66" customWidth="1"/>
    <col min="3584" max="3584" width="12.140625" style="66" customWidth="1"/>
    <col min="3585" max="3585" width="8.7109375" style="66" customWidth="1"/>
    <col min="3586" max="3586" width="12.140625" style="66" customWidth="1"/>
    <col min="3587" max="3587" width="8.7109375" style="66" customWidth="1"/>
    <col min="3588" max="3588" width="12.140625" style="66" customWidth="1"/>
    <col min="3589" max="3589" width="8.7109375" style="66" customWidth="1"/>
    <col min="3590" max="3590" width="12.140625" style="66" customWidth="1"/>
    <col min="3591" max="3591" width="8.7109375" style="66" customWidth="1"/>
    <col min="3592" max="3592" width="12.140625" style="66" customWidth="1"/>
    <col min="3593" max="3593" width="8.7109375" style="66" customWidth="1"/>
    <col min="3594" max="3594" width="11.28515625" style="66" customWidth="1"/>
    <col min="3595" max="3595" width="11.28515625" style="66" bestFit="1" customWidth="1"/>
    <col min="3596" max="3596" width="9.140625" style="66"/>
    <col min="3597" max="3597" width="10.28515625" style="66" bestFit="1" customWidth="1"/>
    <col min="3598" max="3598" width="13.140625" style="66" customWidth="1"/>
    <col min="3599" max="3826" width="9.140625" style="66"/>
    <col min="3827" max="3827" width="5.42578125" style="66" customWidth="1"/>
    <col min="3828" max="3828" width="56.140625" style="66" customWidth="1"/>
    <col min="3829" max="3829" width="8.7109375" style="66" customWidth="1"/>
    <col min="3830" max="3830" width="12.140625" style="66" customWidth="1"/>
    <col min="3831" max="3831" width="8.7109375" style="66" customWidth="1"/>
    <col min="3832" max="3832" width="12.140625" style="66" customWidth="1"/>
    <col min="3833" max="3833" width="8.7109375" style="66" customWidth="1"/>
    <col min="3834" max="3834" width="12.140625" style="66" customWidth="1"/>
    <col min="3835" max="3835" width="8.7109375" style="66" customWidth="1"/>
    <col min="3836" max="3836" width="12.140625" style="66" customWidth="1"/>
    <col min="3837" max="3837" width="8.7109375" style="66" customWidth="1"/>
    <col min="3838" max="3838" width="12.140625" style="66" customWidth="1"/>
    <col min="3839" max="3839" width="8.7109375" style="66" customWidth="1"/>
    <col min="3840" max="3840" width="12.140625" style="66" customWidth="1"/>
    <col min="3841" max="3841" width="8.7109375" style="66" customWidth="1"/>
    <col min="3842" max="3842" width="12.140625" style="66" customWidth="1"/>
    <col min="3843" max="3843" width="8.7109375" style="66" customWidth="1"/>
    <col min="3844" max="3844" width="12.140625" style="66" customWidth="1"/>
    <col min="3845" max="3845" width="8.7109375" style="66" customWidth="1"/>
    <col min="3846" max="3846" width="12.140625" style="66" customWidth="1"/>
    <col min="3847" max="3847" width="8.7109375" style="66" customWidth="1"/>
    <col min="3848" max="3848" width="12.140625" style="66" customWidth="1"/>
    <col min="3849" max="3849" width="8.7109375" style="66" customWidth="1"/>
    <col min="3850" max="3850" width="11.28515625" style="66" customWidth="1"/>
    <col min="3851" max="3851" width="11.28515625" style="66" bestFit="1" customWidth="1"/>
    <col min="3852" max="3852" width="9.140625" style="66"/>
    <col min="3853" max="3853" width="10.28515625" style="66" bestFit="1" customWidth="1"/>
    <col min="3854" max="3854" width="13.140625" style="66" customWidth="1"/>
    <col min="3855" max="4082" width="9.140625" style="66"/>
    <col min="4083" max="4083" width="5.42578125" style="66" customWidth="1"/>
    <col min="4084" max="4084" width="56.140625" style="66" customWidth="1"/>
    <col min="4085" max="4085" width="8.7109375" style="66" customWidth="1"/>
    <col min="4086" max="4086" width="12.140625" style="66" customWidth="1"/>
    <col min="4087" max="4087" width="8.7109375" style="66" customWidth="1"/>
    <col min="4088" max="4088" width="12.140625" style="66" customWidth="1"/>
    <col min="4089" max="4089" width="8.7109375" style="66" customWidth="1"/>
    <col min="4090" max="4090" width="12.140625" style="66" customWidth="1"/>
    <col min="4091" max="4091" width="8.7109375" style="66" customWidth="1"/>
    <col min="4092" max="4092" width="12.140625" style="66" customWidth="1"/>
    <col min="4093" max="4093" width="8.7109375" style="66" customWidth="1"/>
    <col min="4094" max="4094" width="12.140625" style="66" customWidth="1"/>
    <col min="4095" max="4095" width="8.7109375" style="66" customWidth="1"/>
    <col min="4096" max="4096" width="12.140625" style="66" customWidth="1"/>
    <col min="4097" max="4097" width="8.7109375" style="66" customWidth="1"/>
    <col min="4098" max="4098" width="12.140625" style="66" customWidth="1"/>
    <col min="4099" max="4099" width="8.7109375" style="66" customWidth="1"/>
    <col min="4100" max="4100" width="12.140625" style="66" customWidth="1"/>
    <col min="4101" max="4101" width="8.7109375" style="66" customWidth="1"/>
    <col min="4102" max="4102" width="12.140625" style="66" customWidth="1"/>
    <col min="4103" max="4103" width="8.7109375" style="66" customWidth="1"/>
    <col min="4104" max="4104" width="12.140625" style="66" customWidth="1"/>
    <col min="4105" max="4105" width="8.7109375" style="66" customWidth="1"/>
    <col min="4106" max="4106" width="11.28515625" style="66" customWidth="1"/>
    <col min="4107" max="4107" width="11.28515625" style="66" bestFit="1" customWidth="1"/>
    <col min="4108" max="4108" width="9.140625" style="66"/>
    <col min="4109" max="4109" width="10.28515625" style="66" bestFit="1" customWidth="1"/>
    <col min="4110" max="4110" width="13.140625" style="66" customWidth="1"/>
    <col min="4111" max="4338" width="9.140625" style="66"/>
    <col min="4339" max="4339" width="5.42578125" style="66" customWidth="1"/>
    <col min="4340" max="4340" width="56.140625" style="66" customWidth="1"/>
    <col min="4341" max="4341" width="8.7109375" style="66" customWidth="1"/>
    <col min="4342" max="4342" width="12.140625" style="66" customWidth="1"/>
    <col min="4343" max="4343" width="8.7109375" style="66" customWidth="1"/>
    <col min="4344" max="4344" width="12.140625" style="66" customWidth="1"/>
    <col min="4345" max="4345" width="8.7109375" style="66" customWidth="1"/>
    <col min="4346" max="4346" width="12.140625" style="66" customWidth="1"/>
    <col min="4347" max="4347" width="8.7109375" style="66" customWidth="1"/>
    <col min="4348" max="4348" width="12.140625" style="66" customWidth="1"/>
    <col min="4349" max="4349" width="8.7109375" style="66" customWidth="1"/>
    <col min="4350" max="4350" width="12.140625" style="66" customWidth="1"/>
    <col min="4351" max="4351" width="8.7109375" style="66" customWidth="1"/>
    <col min="4352" max="4352" width="12.140625" style="66" customWidth="1"/>
    <col min="4353" max="4353" width="8.7109375" style="66" customWidth="1"/>
    <col min="4354" max="4354" width="12.140625" style="66" customWidth="1"/>
    <col min="4355" max="4355" width="8.7109375" style="66" customWidth="1"/>
    <col min="4356" max="4356" width="12.140625" style="66" customWidth="1"/>
    <col min="4357" max="4357" width="8.7109375" style="66" customWidth="1"/>
    <col min="4358" max="4358" width="12.140625" style="66" customWidth="1"/>
    <col min="4359" max="4359" width="8.7109375" style="66" customWidth="1"/>
    <col min="4360" max="4360" width="12.140625" style="66" customWidth="1"/>
    <col min="4361" max="4361" width="8.7109375" style="66" customWidth="1"/>
    <col min="4362" max="4362" width="11.28515625" style="66" customWidth="1"/>
    <col min="4363" max="4363" width="11.28515625" style="66" bestFit="1" customWidth="1"/>
    <col min="4364" max="4364" width="9.140625" style="66"/>
    <col min="4365" max="4365" width="10.28515625" style="66" bestFit="1" customWidth="1"/>
    <col min="4366" max="4366" width="13.140625" style="66" customWidth="1"/>
    <col min="4367" max="4594" width="9.140625" style="66"/>
    <col min="4595" max="4595" width="5.42578125" style="66" customWidth="1"/>
    <col min="4596" max="4596" width="56.140625" style="66" customWidth="1"/>
    <col min="4597" max="4597" width="8.7109375" style="66" customWidth="1"/>
    <col min="4598" max="4598" width="12.140625" style="66" customWidth="1"/>
    <col min="4599" max="4599" width="8.7109375" style="66" customWidth="1"/>
    <col min="4600" max="4600" width="12.140625" style="66" customWidth="1"/>
    <col min="4601" max="4601" width="8.7109375" style="66" customWidth="1"/>
    <col min="4602" max="4602" width="12.140625" style="66" customWidth="1"/>
    <col min="4603" max="4603" width="8.7109375" style="66" customWidth="1"/>
    <col min="4604" max="4604" width="12.140625" style="66" customWidth="1"/>
    <col min="4605" max="4605" width="8.7109375" style="66" customWidth="1"/>
    <col min="4606" max="4606" width="12.140625" style="66" customWidth="1"/>
    <col min="4607" max="4607" width="8.7109375" style="66" customWidth="1"/>
    <col min="4608" max="4608" width="12.140625" style="66" customWidth="1"/>
    <col min="4609" max="4609" width="8.7109375" style="66" customWidth="1"/>
    <col min="4610" max="4610" width="12.140625" style="66" customWidth="1"/>
    <col min="4611" max="4611" width="8.7109375" style="66" customWidth="1"/>
    <col min="4612" max="4612" width="12.140625" style="66" customWidth="1"/>
    <col min="4613" max="4613" width="8.7109375" style="66" customWidth="1"/>
    <col min="4614" max="4614" width="12.140625" style="66" customWidth="1"/>
    <col min="4615" max="4615" width="8.7109375" style="66" customWidth="1"/>
    <col min="4616" max="4616" width="12.140625" style="66" customWidth="1"/>
    <col min="4617" max="4617" width="8.7109375" style="66" customWidth="1"/>
    <col min="4618" max="4618" width="11.28515625" style="66" customWidth="1"/>
    <col min="4619" max="4619" width="11.28515625" style="66" bestFit="1" customWidth="1"/>
    <col min="4620" max="4620" width="9.140625" style="66"/>
    <col min="4621" max="4621" width="10.28515625" style="66" bestFit="1" customWidth="1"/>
    <col min="4622" max="4622" width="13.140625" style="66" customWidth="1"/>
    <col min="4623" max="4850" width="9.140625" style="66"/>
    <col min="4851" max="4851" width="5.42578125" style="66" customWidth="1"/>
    <col min="4852" max="4852" width="56.140625" style="66" customWidth="1"/>
    <col min="4853" max="4853" width="8.7109375" style="66" customWidth="1"/>
    <col min="4854" max="4854" width="12.140625" style="66" customWidth="1"/>
    <col min="4855" max="4855" width="8.7109375" style="66" customWidth="1"/>
    <col min="4856" max="4856" width="12.140625" style="66" customWidth="1"/>
    <col min="4857" max="4857" width="8.7109375" style="66" customWidth="1"/>
    <col min="4858" max="4858" width="12.140625" style="66" customWidth="1"/>
    <col min="4859" max="4859" width="8.7109375" style="66" customWidth="1"/>
    <col min="4860" max="4860" width="12.140625" style="66" customWidth="1"/>
    <col min="4861" max="4861" width="8.7109375" style="66" customWidth="1"/>
    <col min="4862" max="4862" width="12.140625" style="66" customWidth="1"/>
    <col min="4863" max="4863" width="8.7109375" style="66" customWidth="1"/>
    <col min="4864" max="4864" width="12.140625" style="66" customWidth="1"/>
    <col min="4865" max="4865" width="8.7109375" style="66" customWidth="1"/>
    <col min="4866" max="4866" width="12.140625" style="66" customWidth="1"/>
    <col min="4867" max="4867" width="8.7109375" style="66" customWidth="1"/>
    <col min="4868" max="4868" width="12.140625" style="66" customWidth="1"/>
    <col min="4869" max="4869" width="8.7109375" style="66" customWidth="1"/>
    <col min="4870" max="4870" width="12.140625" style="66" customWidth="1"/>
    <col min="4871" max="4871" width="8.7109375" style="66" customWidth="1"/>
    <col min="4872" max="4872" width="12.140625" style="66" customWidth="1"/>
    <col min="4873" max="4873" width="8.7109375" style="66" customWidth="1"/>
    <col min="4874" max="4874" width="11.28515625" style="66" customWidth="1"/>
    <col min="4875" max="4875" width="11.28515625" style="66" bestFit="1" customWidth="1"/>
    <col min="4876" max="4876" width="9.140625" style="66"/>
    <col min="4877" max="4877" width="10.28515625" style="66" bestFit="1" customWidth="1"/>
    <col min="4878" max="4878" width="13.140625" style="66" customWidth="1"/>
    <col min="4879" max="5106" width="9.140625" style="66"/>
    <col min="5107" max="5107" width="5.42578125" style="66" customWidth="1"/>
    <col min="5108" max="5108" width="56.140625" style="66" customWidth="1"/>
    <col min="5109" max="5109" width="8.7109375" style="66" customWidth="1"/>
    <col min="5110" max="5110" width="12.140625" style="66" customWidth="1"/>
    <col min="5111" max="5111" width="8.7109375" style="66" customWidth="1"/>
    <col min="5112" max="5112" width="12.140625" style="66" customWidth="1"/>
    <col min="5113" max="5113" width="8.7109375" style="66" customWidth="1"/>
    <col min="5114" max="5114" width="12.140625" style="66" customWidth="1"/>
    <col min="5115" max="5115" width="8.7109375" style="66" customWidth="1"/>
    <col min="5116" max="5116" width="12.140625" style="66" customWidth="1"/>
    <col min="5117" max="5117" width="8.7109375" style="66" customWidth="1"/>
    <col min="5118" max="5118" width="12.140625" style="66" customWidth="1"/>
    <col min="5119" max="5119" width="8.7109375" style="66" customWidth="1"/>
    <col min="5120" max="5120" width="12.140625" style="66" customWidth="1"/>
    <col min="5121" max="5121" width="8.7109375" style="66" customWidth="1"/>
    <col min="5122" max="5122" width="12.140625" style="66" customWidth="1"/>
    <col min="5123" max="5123" width="8.7109375" style="66" customWidth="1"/>
    <col min="5124" max="5124" width="12.140625" style="66" customWidth="1"/>
    <col min="5125" max="5125" width="8.7109375" style="66" customWidth="1"/>
    <col min="5126" max="5126" width="12.140625" style="66" customWidth="1"/>
    <col min="5127" max="5127" width="8.7109375" style="66" customWidth="1"/>
    <col min="5128" max="5128" width="12.140625" style="66" customWidth="1"/>
    <col min="5129" max="5129" width="8.7109375" style="66" customWidth="1"/>
    <col min="5130" max="5130" width="11.28515625" style="66" customWidth="1"/>
    <col min="5131" max="5131" width="11.28515625" style="66" bestFit="1" customWidth="1"/>
    <col min="5132" max="5132" width="9.140625" style="66"/>
    <col min="5133" max="5133" width="10.28515625" style="66" bestFit="1" customWidth="1"/>
    <col min="5134" max="5134" width="13.140625" style="66" customWidth="1"/>
    <col min="5135" max="5362" width="9.140625" style="66"/>
    <col min="5363" max="5363" width="5.42578125" style="66" customWidth="1"/>
    <col min="5364" max="5364" width="56.140625" style="66" customWidth="1"/>
    <col min="5365" max="5365" width="8.7109375" style="66" customWidth="1"/>
    <col min="5366" max="5366" width="12.140625" style="66" customWidth="1"/>
    <col min="5367" max="5367" width="8.7109375" style="66" customWidth="1"/>
    <col min="5368" max="5368" width="12.140625" style="66" customWidth="1"/>
    <col min="5369" max="5369" width="8.7109375" style="66" customWidth="1"/>
    <col min="5370" max="5370" width="12.140625" style="66" customWidth="1"/>
    <col min="5371" max="5371" width="8.7109375" style="66" customWidth="1"/>
    <col min="5372" max="5372" width="12.140625" style="66" customWidth="1"/>
    <col min="5373" max="5373" width="8.7109375" style="66" customWidth="1"/>
    <col min="5374" max="5374" width="12.140625" style="66" customWidth="1"/>
    <col min="5375" max="5375" width="8.7109375" style="66" customWidth="1"/>
    <col min="5376" max="5376" width="12.140625" style="66" customWidth="1"/>
    <col min="5377" max="5377" width="8.7109375" style="66" customWidth="1"/>
    <col min="5378" max="5378" width="12.140625" style="66" customWidth="1"/>
    <col min="5379" max="5379" width="8.7109375" style="66" customWidth="1"/>
    <col min="5380" max="5380" width="12.140625" style="66" customWidth="1"/>
    <col min="5381" max="5381" width="8.7109375" style="66" customWidth="1"/>
    <col min="5382" max="5382" width="12.140625" style="66" customWidth="1"/>
    <col min="5383" max="5383" width="8.7109375" style="66" customWidth="1"/>
    <col min="5384" max="5384" width="12.140625" style="66" customWidth="1"/>
    <col min="5385" max="5385" width="8.7109375" style="66" customWidth="1"/>
    <col min="5386" max="5386" width="11.28515625" style="66" customWidth="1"/>
    <col min="5387" max="5387" width="11.28515625" style="66" bestFit="1" customWidth="1"/>
    <col min="5388" max="5388" width="9.140625" style="66"/>
    <col min="5389" max="5389" width="10.28515625" style="66" bestFit="1" customWidth="1"/>
    <col min="5390" max="5390" width="13.140625" style="66" customWidth="1"/>
    <col min="5391" max="5618" width="9.140625" style="66"/>
    <col min="5619" max="5619" width="5.42578125" style="66" customWidth="1"/>
    <col min="5620" max="5620" width="56.140625" style="66" customWidth="1"/>
    <col min="5621" max="5621" width="8.7109375" style="66" customWidth="1"/>
    <col min="5622" max="5622" width="12.140625" style="66" customWidth="1"/>
    <col min="5623" max="5623" width="8.7109375" style="66" customWidth="1"/>
    <col min="5624" max="5624" width="12.140625" style="66" customWidth="1"/>
    <col min="5625" max="5625" width="8.7109375" style="66" customWidth="1"/>
    <col min="5626" max="5626" width="12.140625" style="66" customWidth="1"/>
    <col min="5627" max="5627" width="8.7109375" style="66" customWidth="1"/>
    <col min="5628" max="5628" width="12.140625" style="66" customWidth="1"/>
    <col min="5629" max="5629" width="8.7109375" style="66" customWidth="1"/>
    <col min="5630" max="5630" width="12.140625" style="66" customWidth="1"/>
    <col min="5631" max="5631" width="8.7109375" style="66" customWidth="1"/>
    <col min="5632" max="5632" width="12.140625" style="66" customWidth="1"/>
    <col min="5633" max="5633" width="8.7109375" style="66" customWidth="1"/>
    <col min="5634" max="5634" width="12.140625" style="66" customWidth="1"/>
    <col min="5635" max="5635" width="8.7109375" style="66" customWidth="1"/>
    <col min="5636" max="5636" width="12.140625" style="66" customWidth="1"/>
    <col min="5637" max="5637" width="8.7109375" style="66" customWidth="1"/>
    <col min="5638" max="5638" width="12.140625" style="66" customWidth="1"/>
    <col min="5639" max="5639" width="8.7109375" style="66" customWidth="1"/>
    <col min="5640" max="5640" width="12.140625" style="66" customWidth="1"/>
    <col min="5641" max="5641" width="8.7109375" style="66" customWidth="1"/>
    <col min="5642" max="5642" width="11.28515625" style="66" customWidth="1"/>
    <col min="5643" max="5643" width="11.28515625" style="66" bestFit="1" customWidth="1"/>
    <col min="5644" max="5644" width="9.140625" style="66"/>
    <col min="5645" max="5645" width="10.28515625" style="66" bestFit="1" customWidth="1"/>
    <col min="5646" max="5646" width="13.140625" style="66" customWidth="1"/>
    <col min="5647" max="5874" width="9.140625" style="66"/>
    <col min="5875" max="5875" width="5.42578125" style="66" customWidth="1"/>
    <col min="5876" max="5876" width="56.140625" style="66" customWidth="1"/>
    <col min="5877" max="5877" width="8.7109375" style="66" customWidth="1"/>
    <col min="5878" max="5878" width="12.140625" style="66" customWidth="1"/>
    <col min="5879" max="5879" width="8.7109375" style="66" customWidth="1"/>
    <col min="5880" max="5880" width="12.140625" style="66" customWidth="1"/>
    <col min="5881" max="5881" width="8.7109375" style="66" customWidth="1"/>
    <col min="5882" max="5882" width="12.140625" style="66" customWidth="1"/>
    <col min="5883" max="5883" width="8.7109375" style="66" customWidth="1"/>
    <col min="5884" max="5884" width="12.140625" style="66" customWidth="1"/>
    <col min="5885" max="5885" width="8.7109375" style="66" customWidth="1"/>
    <col min="5886" max="5886" width="12.140625" style="66" customWidth="1"/>
    <col min="5887" max="5887" width="8.7109375" style="66" customWidth="1"/>
    <col min="5888" max="5888" width="12.140625" style="66" customWidth="1"/>
    <col min="5889" max="5889" width="8.7109375" style="66" customWidth="1"/>
    <col min="5890" max="5890" width="12.140625" style="66" customWidth="1"/>
    <col min="5891" max="5891" width="8.7109375" style="66" customWidth="1"/>
    <col min="5892" max="5892" width="12.140625" style="66" customWidth="1"/>
    <col min="5893" max="5893" width="8.7109375" style="66" customWidth="1"/>
    <col min="5894" max="5894" width="12.140625" style="66" customWidth="1"/>
    <col min="5895" max="5895" width="8.7109375" style="66" customWidth="1"/>
    <col min="5896" max="5896" width="12.140625" style="66" customWidth="1"/>
    <col min="5897" max="5897" width="8.7109375" style="66" customWidth="1"/>
    <col min="5898" max="5898" width="11.28515625" style="66" customWidth="1"/>
    <col min="5899" max="5899" width="11.28515625" style="66" bestFit="1" customWidth="1"/>
    <col min="5900" max="5900" width="9.140625" style="66"/>
    <col min="5901" max="5901" width="10.28515625" style="66" bestFit="1" customWidth="1"/>
    <col min="5902" max="5902" width="13.140625" style="66" customWidth="1"/>
    <col min="5903" max="6130" width="9.140625" style="66"/>
    <col min="6131" max="6131" width="5.42578125" style="66" customWidth="1"/>
    <col min="6132" max="6132" width="56.140625" style="66" customWidth="1"/>
    <col min="6133" max="6133" width="8.7109375" style="66" customWidth="1"/>
    <col min="6134" max="6134" width="12.140625" style="66" customWidth="1"/>
    <col min="6135" max="6135" width="8.7109375" style="66" customWidth="1"/>
    <col min="6136" max="6136" width="12.140625" style="66" customWidth="1"/>
    <col min="6137" max="6137" width="8.7109375" style="66" customWidth="1"/>
    <col min="6138" max="6138" width="12.140625" style="66" customWidth="1"/>
    <col min="6139" max="6139" width="8.7109375" style="66" customWidth="1"/>
    <col min="6140" max="6140" width="12.140625" style="66" customWidth="1"/>
    <col min="6141" max="6141" width="8.7109375" style="66" customWidth="1"/>
    <col min="6142" max="6142" width="12.140625" style="66" customWidth="1"/>
    <col min="6143" max="6143" width="8.7109375" style="66" customWidth="1"/>
    <col min="6144" max="6144" width="12.140625" style="66" customWidth="1"/>
    <col min="6145" max="6145" width="8.7109375" style="66" customWidth="1"/>
    <col min="6146" max="6146" width="12.140625" style="66" customWidth="1"/>
    <col min="6147" max="6147" width="8.7109375" style="66" customWidth="1"/>
    <col min="6148" max="6148" width="12.140625" style="66" customWidth="1"/>
    <col min="6149" max="6149" width="8.7109375" style="66" customWidth="1"/>
    <col min="6150" max="6150" width="12.140625" style="66" customWidth="1"/>
    <col min="6151" max="6151" width="8.7109375" style="66" customWidth="1"/>
    <col min="6152" max="6152" width="12.140625" style="66" customWidth="1"/>
    <col min="6153" max="6153" width="8.7109375" style="66" customWidth="1"/>
    <col min="6154" max="6154" width="11.28515625" style="66" customWidth="1"/>
    <col min="6155" max="6155" width="11.28515625" style="66" bestFit="1" customWidth="1"/>
    <col min="6156" max="6156" width="9.140625" style="66"/>
    <col min="6157" max="6157" width="10.28515625" style="66" bestFit="1" customWidth="1"/>
    <col min="6158" max="6158" width="13.140625" style="66" customWidth="1"/>
    <col min="6159" max="6386" width="9.140625" style="66"/>
    <col min="6387" max="6387" width="5.42578125" style="66" customWidth="1"/>
    <col min="6388" max="6388" width="56.140625" style="66" customWidth="1"/>
    <col min="6389" max="6389" width="8.7109375" style="66" customWidth="1"/>
    <col min="6390" max="6390" width="12.140625" style="66" customWidth="1"/>
    <col min="6391" max="6391" width="8.7109375" style="66" customWidth="1"/>
    <col min="6392" max="6392" width="12.140625" style="66" customWidth="1"/>
    <col min="6393" max="6393" width="8.7109375" style="66" customWidth="1"/>
    <col min="6394" max="6394" width="12.140625" style="66" customWidth="1"/>
    <col min="6395" max="6395" width="8.7109375" style="66" customWidth="1"/>
    <col min="6396" max="6396" width="12.140625" style="66" customWidth="1"/>
    <col min="6397" max="6397" width="8.7109375" style="66" customWidth="1"/>
    <col min="6398" max="6398" width="12.140625" style="66" customWidth="1"/>
    <col min="6399" max="6399" width="8.7109375" style="66" customWidth="1"/>
    <col min="6400" max="6400" width="12.140625" style="66" customWidth="1"/>
    <col min="6401" max="6401" width="8.7109375" style="66" customWidth="1"/>
    <col min="6402" max="6402" width="12.140625" style="66" customWidth="1"/>
    <col min="6403" max="6403" width="8.7109375" style="66" customWidth="1"/>
    <col min="6404" max="6404" width="12.140625" style="66" customWidth="1"/>
    <col min="6405" max="6405" width="8.7109375" style="66" customWidth="1"/>
    <col min="6406" max="6406" width="12.140625" style="66" customWidth="1"/>
    <col min="6407" max="6407" width="8.7109375" style="66" customWidth="1"/>
    <col min="6408" max="6408" width="12.140625" style="66" customWidth="1"/>
    <col min="6409" max="6409" width="8.7109375" style="66" customWidth="1"/>
    <col min="6410" max="6410" width="11.28515625" style="66" customWidth="1"/>
    <col min="6411" max="6411" width="11.28515625" style="66" bestFit="1" customWidth="1"/>
    <col min="6412" max="6412" width="9.140625" style="66"/>
    <col min="6413" max="6413" width="10.28515625" style="66" bestFit="1" customWidth="1"/>
    <col min="6414" max="6414" width="13.140625" style="66" customWidth="1"/>
    <col min="6415" max="6642" width="9.140625" style="66"/>
    <col min="6643" max="6643" width="5.42578125" style="66" customWidth="1"/>
    <col min="6644" max="6644" width="56.140625" style="66" customWidth="1"/>
    <col min="6645" max="6645" width="8.7109375" style="66" customWidth="1"/>
    <col min="6646" max="6646" width="12.140625" style="66" customWidth="1"/>
    <col min="6647" max="6647" width="8.7109375" style="66" customWidth="1"/>
    <col min="6648" max="6648" width="12.140625" style="66" customWidth="1"/>
    <col min="6649" max="6649" width="8.7109375" style="66" customWidth="1"/>
    <col min="6650" max="6650" width="12.140625" style="66" customWidth="1"/>
    <col min="6651" max="6651" width="8.7109375" style="66" customWidth="1"/>
    <col min="6652" max="6652" width="12.140625" style="66" customWidth="1"/>
    <col min="6653" max="6653" width="8.7109375" style="66" customWidth="1"/>
    <col min="6654" max="6654" width="12.140625" style="66" customWidth="1"/>
    <col min="6655" max="6655" width="8.7109375" style="66" customWidth="1"/>
    <col min="6656" max="6656" width="12.140625" style="66" customWidth="1"/>
    <col min="6657" max="6657" width="8.7109375" style="66" customWidth="1"/>
    <col min="6658" max="6658" width="12.140625" style="66" customWidth="1"/>
    <col min="6659" max="6659" width="8.7109375" style="66" customWidth="1"/>
    <col min="6660" max="6660" width="12.140625" style="66" customWidth="1"/>
    <col min="6661" max="6661" width="8.7109375" style="66" customWidth="1"/>
    <col min="6662" max="6662" width="12.140625" style="66" customWidth="1"/>
    <col min="6663" max="6663" width="8.7109375" style="66" customWidth="1"/>
    <col min="6664" max="6664" width="12.140625" style="66" customWidth="1"/>
    <col min="6665" max="6665" width="8.7109375" style="66" customWidth="1"/>
    <col min="6666" max="6666" width="11.28515625" style="66" customWidth="1"/>
    <col min="6667" max="6667" width="11.28515625" style="66" bestFit="1" customWidth="1"/>
    <col min="6668" max="6668" width="9.140625" style="66"/>
    <col min="6669" max="6669" width="10.28515625" style="66" bestFit="1" customWidth="1"/>
    <col min="6670" max="6670" width="13.140625" style="66" customWidth="1"/>
    <col min="6671" max="6898" width="9.140625" style="66"/>
    <col min="6899" max="6899" width="5.42578125" style="66" customWidth="1"/>
    <col min="6900" max="6900" width="56.140625" style="66" customWidth="1"/>
    <col min="6901" max="6901" width="8.7109375" style="66" customWidth="1"/>
    <col min="6902" max="6902" width="12.140625" style="66" customWidth="1"/>
    <col min="6903" max="6903" width="8.7109375" style="66" customWidth="1"/>
    <col min="6904" max="6904" width="12.140625" style="66" customWidth="1"/>
    <col min="6905" max="6905" width="8.7109375" style="66" customWidth="1"/>
    <col min="6906" max="6906" width="12.140625" style="66" customWidth="1"/>
    <col min="6907" max="6907" width="8.7109375" style="66" customWidth="1"/>
    <col min="6908" max="6908" width="12.140625" style="66" customWidth="1"/>
    <col min="6909" max="6909" width="8.7109375" style="66" customWidth="1"/>
    <col min="6910" max="6910" width="12.140625" style="66" customWidth="1"/>
    <col min="6911" max="6911" width="8.7109375" style="66" customWidth="1"/>
    <col min="6912" max="6912" width="12.140625" style="66" customWidth="1"/>
    <col min="6913" max="6913" width="8.7109375" style="66" customWidth="1"/>
    <col min="6914" max="6914" width="12.140625" style="66" customWidth="1"/>
    <col min="6915" max="6915" width="8.7109375" style="66" customWidth="1"/>
    <col min="6916" max="6916" width="12.140625" style="66" customWidth="1"/>
    <col min="6917" max="6917" width="8.7109375" style="66" customWidth="1"/>
    <col min="6918" max="6918" width="12.140625" style="66" customWidth="1"/>
    <col min="6919" max="6919" width="8.7109375" style="66" customWidth="1"/>
    <col min="6920" max="6920" width="12.140625" style="66" customWidth="1"/>
    <col min="6921" max="6921" width="8.7109375" style="66" customWidth="1"/>
    <col min="6922" max="6922" width="11.28515625" style="66" customWidth="1"/>
    <col min="6923" max="6923" width="11.28515625" style="66" bestFit="1" customWidth="1"/>
    <col min="6924" max="6924" width="9.140625" style="66"/>
    <col min="6925" max="6925" width="10.28515625" style="66" bestFit="1" customWidth="1"/>
    <col min="6926" max="6926" width="13.140625" style="66" customWidth="1"/>
    <col min="6927" max="7154" width="9.140625" style="66"/>
    <col min="7155" max="7155" width="5.42578125" style="66" customWidth="1"/>
    <col min="7156" max="7156" width="56.140625" style="66" customWidth="1"/>
    <col min="7157" max="7157" width="8.7109375" style="66" customWidth="1"/>
    <col min="7158" max="7158" width="12.140625" style="66" customWidth="1"/>
    <col min="7159" max="7159" width="8.7109375" style="66" customWidth="1"/>
    <col min="7160" max="7160" width="12.140625" style="66" customWidth="1"/>
    <col min="7161" max="7161" width="8.7109375" style="66" customWidth="1"/>
    <col min="7162" max="7162" width="12.140625" style="66" customWidth="1"/>
    <col min="7163" max="7163" width="8.7109375" style="66" customWidth="1"/>
    <col min="7164" max="7164" width="12.140625" style="66" customWidth="1"/>
    <col min="7165" max="7165" width="8.7109375" style="66" customWidth="1"/>
    <col min="7166" max="7166" width="12.140625" style="66" customWidth="1"/>
    <col min="7167" max="7167" width="8.7109375" style="66" customWidth="1"/>
    <col min="7168" max="7168" width="12.140625" style="66" customWidth="1"/>
    <col min="7169" max="7169" width="8.7109375" style="66" customWidth="1"/>
    <col min="7170" max="7170" width="12.140625" style="66" customWidth="1"/>
    <col min="7171" max="7171" width="8.7109375" style="66" customWidth="1"/>
    <col min="7172" max="7172" width="12.140625" style="66" customWidth="1"/>
    <col min="7173" max="7173" width="8.7109375" style="66" customWidth="1"/>
    <col min="7174" max="7174" width="12.140625" style="66" customWidth="1"/>
    <col min="7175" max="7175" width="8.7109375" style="66" customWidth="1"/>
    <col min="7176" max="7176" width="12.140625" style="66" customWidth="1"/>
    <col min="7177" max="7177" width="8.7109375" style="66" customWidth="1"/>
    <col min="7178" max="7178" width="11.28515625" style="66" customWidth="1"/>
    <col min="7179" max="7179" width="11.28515625" style="66" bestFit="1" customWidth="1"/>
    <col min="7180" max="7180" width="9.140625" style="66"/>
    <col min="7181" max="7181" width="10.28515625" style="66" bestFit="1" customWidth="1"/>
    <col min="7182" max="7182" width="13.140625" style="66" customWidth="1"/>
    <col min="7183" max="7410" width="9.140625" style="66"/>
    <col min="7411" max="7411" width="5.42578125" style="66" customWidth="1"/>
    <col min="7412" max="7412" width="56.140625" style="66" customWidth="1"/>
    <col min="7413" max="7413" width="8.7109375" style="66" customWidth="1"/>
    <col min="7414" max="7414" width="12.140625" style="66" customWidth="1"/>
    <col min="7415" max="7415" width="8.7109375" style="66" customWidth="1"/>
    <col min="7416" max="7416" width="12.140625" style="66" customWidth="1"/>
    <col min="7417" max="7417" width="8.7109375" style="66" customWidth="1"/>
    <col min="7418" max="7418" width="12.140625" style="66" customWidth="1"/>
    <col min="7419" max="7419" width="8.7109375" style="66" customWidth="1"/>
    <col min="7420" max="7420" width="12.140625" style="66" customWidth="1"/>
    <col min="7421" max="7421" width="8.7109375" style="66" customWidth="1"/>
    <col min="7422" max="7422" width="12.140625" style="66" customWidth="1"/>
    <col min="7423" max="7423" width="8.7109375" style="66" customWidth="1"/>
    <col min="7424" max="7424" width="12.140625" style="66" customWidth="1"/>
    <col min="7425" max="7425" width="8.7109375" style="66" customWidth="1"/>
    <col min="7426" max="7426" width="12.140625" style="66" customWidth="1"/>
    <col min="7427" max="7427" width="8.7109375" style="66" customWidth="1"/>
    <col min="7428" max="7428" width="12.140625" style="66" customWidth="1"/>
    <col min="7429" max="7429" width="8.7109375" style="66" customWidth="1"/>
    <col min="7430" max="7430" width="12.140625" style="66" customWidth="1"/>
    <col min="7431" max="7431" width="8.7109375" style="66" customWidth="1"/>
    <col min="7432" max="7432" width="12.140625" style="66" customWidth="1"/>
    <col min="7433" max="7433" width="8.7109375" style="66" customWidth="1"/>
    <col min="7434" max="7434" width="11.28515625" style="66" customWidth="1"/>
    <col min="7435" max="7435" width="11.28515625" style="66" bestFit="1" customWidth="1"/>
    <col min="7436" max="7436" width="9.140625" style="66"/>
    <col min="7437" max="7437" width="10.28515625" style="66" bestFit="1" customWidth="1"/>
    <col min="7438" max="7438" width="13.140625" style="66" customWidth="1"/>
    <col min="7439" max="7666" width="9.140625" style="66"/>
    <col min="7667" max="7667" width="5.42578125" style="66" customWidth="1"/>
    <col min="7668" max="7668" width="56.140625" style="66" customWidth="1"/>
    <col min="7669" max="7669" width="8.7109375" style="66" customWidth="1"/>
    <col min="7670" max="7670" width="12.140625" style="66" customWidth="1"/>
    <col min="7671" max="7671" width="8.7109375" style="66" customWidth="1"/>
    <col min="7672" max="7672" width="12.140625" style="66" customWidth="1"/>
    <col min="7673" max="7673" width="8.7109375" style="66" customWidth="1"/>
    <col min="7674" max="7674" width="12.140625" style="66" customWidth="1"/>
    <col min="7675" max="7675" width="8.7109375" style="66" customWidth="1"/>
    <col min="7676" max="7676" width="12.140625" style="66" customWidth="1"/>
    <col min="7677" max="7677" width="8.7109375" style="66" customWidth="1"/>
    <col min="7678" max="7678" width="12.140625" style="66" customWidth="1"/>
    <col min="7679" max="7679" width="8.7109375" style="66" customWidth="1"/>
    <col min="7680" max="7680" width="12.140625" style="66" customWidth="1"/>
    <col min="7681" max="7681" width="8.7109375" style="66" customWidth="1"/>
    <col min="7682" max="7682" width="12.140625" style="66" customWidth="1"/>
    <col min="7683" max="7683" width="8.7109375" style="66" customWidth="1"/>
    <col min="7684" max="7684" width="12.140625" style="66" customWidth="1"/>
    <col min="7685" max="7685" width="8.7109375" style="66" customWidth="1"/>
    <col min="7686" max="7686" width="12.140625" style="66" customWidth="1"/>
    <col min="7687" max="7687" width="8.7109375" style="66" customWidth="1"/>
    <col min="7688" max="7688" width="12.140625" style="66" customWidth="1"/>
    <col min="7689" max="7689" width="8.7109375" style="66" customWidth="1"/>
    <col min="7690" max="7690" width="11.28515625" style="66" customWidth="1"/>
    <col min="7691" max="7691" width="11.28515625" style="66" bestFit="1" customWidth="1"/>
    <col min="7692" max="7692" width="9.140625" style="66"/>
    <col min="7693" max="7693" width="10.28515625" style="66" bestFit="1" customWidth="1"/>
    <col min="7694" max="7694" width="13.140625" style="66" customWidth="1"/>
    <col min="7695" max="7922" width="9.140625" style="66"/>
    <col min="7923" max="7923" width="5.42578125" style="66" customWidth="1"/>
    <col min="7924" max="7924" width="56.140625" style="66" customWidth="1"/>
    <col min="7925" max="7925" width="8.7109375" style="66" customWidth="1"/>
    <col min="7926" max="7926" width="12.140625" style="66" customWidth="1"/>
    <col min="7927" max="7927" width="8.7109375" style="66" customWidth="1"/>
    <col min="7928" max="7928" width="12.140625" style="66" customWidth="1"/>
    <col min="7929" max="7929" width="8.7109375" style="66" customWidth="1"/>
    <col min="7930" max="7930" width="12.140625" style="66" customWidth="1"/>
    <col min="7931" max="7931" width="8.7109375" style="66" customWidth="1"/>
    <col min="7932" max="7932" width="12.140625" style="66" customWidth="1"/>
    <col min="7933" max="7933" width="8.7109375" style="66" customWidth="1"/>
    <col min="7934" max="7934" width="12.140625" style="66" customWidth="1"/>
    <col min="7935" max="7935" width="8.7109375" style="66" customWidth="1"/>
    <col min="7936" max="7936" width="12.140625" style="66" customWidth="1"/>
    <col min="7937" max="7937" width="8.7109375" style="66" customWidth="1"/>
    <col min="7938" max="7938" width="12.140625" style="66" customWidth="1"/>
    <col min="7939" max="7939" width="8.7109375" style="66" customWidth="1"/>
    <col min="7940" max="7940" width="12.140625" style="66" customWidth="1"/>
    <col min="7941" max="7941" width="8.7109375" style="66" customWidth="1"/>
    <col min="7942" max="7942" width="12.140625" style="66" customWidth="1"/>
    <col min="7943" max="7943" width="8.7109375" style="66" customWidth="1"/>
    <col min="7944" max="7944" width="12.140625" style="66" customWidth="1"/>
    <col min="7945" max="7945" width="8.7109375" style="66" customWidth="1"/>
    <col min="7946" max="7946" width="11.28515625" style="66" customWidth="1"/>
    <col min="7947" max="7947" width="11.28515625" style="66" bestFit="1" customWidth="1"/>
    <col min="7948" max="7948" width="9.140625" style="66"/>
    <col min="7949" max="7949" width="10.28515625" style="66" bestFit="1" customWidth="1"/>
    <col min="7950" max="7950" width="13.140625" style="66" customWidth="1"/>
    <col min="7951" max="8178" width="9.140625" style="66"/>
    <col min="8179" max="8179" width="5.42578125" style="66" customWidth="1"/>
    <col min="8180" max="8180" width="56.140625" style="66" customWidth="1"/>
    <col min="8181" max="8181" width="8.7109375" style="66" customWidth="1"/>
    <col min="8182" max="8182" width="12.140625" style="66" customWidth="1"/>
    <col min="8183" max="8183" width="8.7109375" style="66" customWidth="1"/>
    <col min="8184" max="8184" width="12.140625" style="66" customWidth="1"/>
    <col min="8185" max="8185" width="8.7109375" style="66" customWidth="1"/>
    <col min="8186" max="8186" width="12.140625" style="66" customWidth="1"/>
    <col min="8187" max="8187" width="8.7109375" style="66" customWidth="1"/>
    <col min="8188" max="8188" width="12.140625" style="66" customWidth="1"/>
    <col min="8189" max="8189" width="8.7109375" style="66" customWidth="1"/>
    <col min="8190" max="8190" width="12.140625" style="66" customWidth="1"/>
    <col min="8191" max="8191" width="8.7109375" style="66" customWidth="1"/>
    <col min="8192" max="8192" width="12.140625" style="66" customWidth="1"/>
    <col min="8193" max="8193" width="8.7109375" style="66" customWidth="1"/>
    <col min="8194" max="8194" width="12.140625" style="66" customWidth="1"/>
    <col min="8195" max="8195" width="8.7109375" style="66" customWidth="1"/>
    <col min="8196" max="8196" width="12.140625" style="66" customWidth="1"/>
    <col min="8197" max="8197" width="8.7109375" style="66" customWidth="1"/>
    <col min="8198" max="8198" width="12.140625" style="66" customWidth="1"/>
    <col min="8199" max="8199" width="8.7109375" style="66" customWidth="1"/>
    <col min="8200" max="8200" width="12.140625" style="66" customWidth="1"/>
    <col min="8201" max="8201" width="8.7109375" style="66" customWidth="1"/>
    <col min="8202" max="8202" width="11.28515625" style="66" customWidth="1"/>
    <col min="8203" max="8203" width="11.28515625" style="66" bestFit="1" customWidth="1"/>
    <col min="8204" max="8204" width="9.140625" style="66"/>
    <col min="8205" max="8205" width="10.28515625" style="66" bestFit="1" customWidth="1"/>
    <col min="8206" max="8206" width="13.140625" style="66" customWidth="1"/>
    <col min="8207" max="8434" width="9.140625" style="66"/>
    <col min="8435" max="8435" width="5.42578125" style="66" customWidth="1"/>
    <col min="8436" max="8436" width="56.140625" style="66" customWidth="1"/>
    <col min="8437" max="8437" width="8.7109375" style="66" customWidth="1"/>
    <col min="8438" max="8438" width="12.140625" style="66" customWidth="1"/>
    <col min="8439" max="8439" width="8.7109375" style="66" customWidth="1"/>
    <col min="8440" max="8440" width="12.140625" style="66" customWidth="1"/>
    <col min="8441" max="8441" width="8.7109375" style="66" customWidth="1"/>
    <col min="8442" max="8442" width="12.140625" style="66" customWidth="1"/>
    <col min="8443" max="8443" width="8.7109375" style="66" customWidth="1"/>
    <col min="8444" max="8444" width="12.140625" style="66" customWidth="1"/>
    <col min="8445" max="8445" width="8.7109375" style="66" customWidth="1"/>
    <col min="8446" max="8446" width="12.140625" style="66" customWidth="1"/>
    <col min="8447" max="8447" width="8.7109375" style="66" customWidth="1"/>
    <col min="8448" max="8448" width="12.140625" style="66" customWidth="1"/>
    <col min="8449" max="8449" width="8.7109375" style="66" customWidth="1"/>
    <col min="8450" max="8450" width="12.140625" style="66" customWidth="1"/>
    <col min="8451" max="8451" width="8.7109375" style="66" customWidth="1"/>
    <col min="8452" max="8452" width="12.140625" style="66" customWidth="1"/>
    <col min="8453" max="8453" width="8.7109375" style="66" customWidth="1"/>
    <col min="8454" max="8454" width="12.140625" style="66" customWidth="1"/>
    <col min="8455" max="8455" width="8.7109375" style="66" customWidth="1"/>
    <col min="8456" max="8456" width="12.140625" style="66" customWidth="1"/>
    <col min="8457" max="8457" width="8.7109375" style="66" customWidth="1"/>
    <col min="8458" max="8458" width="11.28515625" style="66" customWidth="1"/>
    <col min="8459" max="8459" width="11.28515625" style="66" bestFit="1" customWidth="1"/>
    <col min="8460" max="8460" width="9.140625" style="66"/>
    <col min="8461" max="8461" width="10.28515625" style="66" bestFit="1" customWidth="1"/>
    <col min="8462" max="8462" width="13.140625" style="66" customWidth="1"/>
    <col min="8463" max="8690" width="9.140625" style="66"/>
    <col min="8691" max="8691" width="5.42578125" style="66" customWidth="1"/>
    <col min="8692" max="8692" width="56.140625" style="66" customWidth="1"/>
    <col min="8693" max="8693" width="8.7109375" style="66" customWidth="1"/>
    <col min="8694" max="8694" width="12.140625" style="66" customWidth="1"/>
    <col min="8695" max="8695" width="8.7109375" style="66" customWidth="1"/>
    <col min="8696" max="8696" width="12.140625" style="66" customWidth="1"/>
    <col min="8697" max="8697" width="8.7109375" style="66" customWidth="1"/>
    <col min="8698" max="8698" width="12.140625" style="66" customWidth="1"/>
    <col min="8699" max="8699" width="8.7109375" style="66" customWidth="1"/>
    <col min="8700" max="8700" width="12.140625" style="66" customWidth="1"/>
    <col min="8701" max="8701" width="8.7109375" style="66" customWidth="1"/>
    <col min="8702" max="8702" width="12.140625" style="66" customWidth="1"/>
    <col min="8703" max="8703" width="8.7109375" style="66" customWidth="1"/>
    <col min="8704" max="8704" width="12.140625" style="66" customWidth="1"/>
    <col min="8705" max="8705" width="8.7109375" style="66" customWidth="1"/>
    <col min="8706" max="8706" width="12.140625" style="66" customWidth="1"/>
    <col min="8707" max="8707" width="8.7109375" style="66" customWidth="1"/>
    <col min="8708" max="8708" width="12.140625" style="66" customWidth="1"/>
    <col min="8709" max="8709" width="8.7109375" style="66" customWidth="1"/>
    <col min="8710" max="8710" width="12.140625" style="66" customWidth="1"/>
    <col min="8711" max="8711" width="8.7109375" style="66" customWidth="1"/>
    <col min="8712" max="8712" width="12.140625" style="66" customWidth="1"/>
    <col min="8713" max="8713" width="8.7109375" style="66" customWidth="1"/>
    <col min="8714" max="8714" width="11.28515625" style="66" customWidth="1"/>
    <col min="8715" max="8715" width="11.28515625" style="66" bestFit="1" customWidth="1"/>
    <col min="8716" max="8716" width="9.140625" style="66"/>
    <col min="8717" max="8717" width="10.28515625" style="66" bestFit="1" customWidth="1"/>
    <col min="8718" max="8718" width="13.140625" style="66" customWidth="1"/>
    <col min="8719" max="8946" width="9.140625" style="66"/>
    <col min="8947" max="8947" width="5.42578125" style="66" customWidth="1"/>
    <col min="8948" max="8948" width="56.140625" style="66" customWidth="1"/>
    <col min="8949" max="8949" width="8.7109375" style="66" customWidth="1"/>
    <col min="8950" max="8950" width="12.140625" style="66" customWidth="1"/>
    <col min="8951" max="8951" width="8.7109375" style="66" customWidth="1"/>
    <col min="8952" max="8952" width="12.140625" style="66" customWidth="1"/>
    <col min="8953" max="8953" width="8.7109375" style="66" customWidth="1"/>
    <col min="8954" max="8954" width="12.140625" style="66" customWidth="1"/>
    <col min="8955" max="8955" width="8.7109375" style="66" customWidth="1"/>
    <col min="8956" max="8956" width="12.140625" style="66" customWidth="1"/>
    <col min="8957" max="8957" width="8.7109375" style="66" customWidth="1"/>
    <col min="8958" max="8958" width="12.140625" style="66" customWidth="1"/>
    <col min="8959" max="8959" width="8.7109375" style="66" customWidth="1"/>
    <col min="8960" max="8960" width="12.140625" style="66" customWidth="1"/>
    <col min="8961" max="8961" width="8.7109375" style="66" customWidth="1"/>
    <col min="8962" max="8962" width="12.140625" style="66" customWidth="1"/>
    <col min="8963" max="8963" width="8.7109375" style="66" customWidth="1"/>
    <col min="8964" max="8964" width="12.140625" style="66" customWidth="1"/>
    <col min="8965" max="8965" width="8.7109375" style="66" customWidth="1"/>
    <col min="8966" max="8966" width="12.140625" style="66" customWidth="1"/>
    <col min="8967" max="8967" width="8.7109375" style="66" customWidth="1"/>
    <col min="8968" max="8968" width="12.140625" style="66" customWidth="1"/>
    <col min="8969" max="8969" width="8.7109375" style="66" customWidth="1"/>
    <col min="8970" max="8970" width="11.28515625" style="66" customWidth="1"/>
    <col min="8971" max="8971" width="11.28515625" style="66" bestFit="1" customWidth="1"/>
    <col min="8972" max="8972" width="9.140625" style="66"/>
    <col min="8973" max="8973" width="10.28515625" style="66" bestFit="1" customWidth="1"/>
    <col min="8974" max="8974" width="13.140625" style="66" customWidth="1"/>
    <col min="8975" max="9202" width="9.140625" style="66"/>
    <col min="9203" max="9203" width="5.42578125" style="66" customWidth="1"/>
    <col min="9204" max="9204" width="56.140625" style="66" customWidth="1"/>
    <col min="9205" max="9205" width="8.7109375" style="66" customWidth="1"/>
    <col min="9206" max="9206" width="12.140625" style="66" customWidth="1"/>
    <col min="9207" max="9207" width="8.7109375" style="66" customWidth="1"/>
    <col min="9208" max="9208" width="12.140625" style="66" customWidth="1"/>
    <col min="9209" max="9209" width="8.7109375" style="66" customWidth="1"/>
    <col min="9210" max="9210" width="12.140625" style="66" customWidth="1"/>
    <col min="9211" max="9211" width="8.7109375" style="66" customWidth="1"/>
    <col min="9212" max="9212" width="12.140625" style="66" customWidth="1"/>
    <col min="9213" max="9213" width="8.7109375" style="66" customWidth="1"/>
    <col min="9214" max="9214" width="12.140625" style="66" customWidth="1"/>
    <col min="9215" max="9215" width="8.7109375" style="66" customWidth="1"/>
    <col min="9216" max="9216" width="12.140625" style="66" customWidth="1"/>
    <col min="9217" max="9217" width="8.7109375" style="66" customWidth="1"/>
    <col min="9218" max="9218" width="12.140625" style="66" customWidth="1"/>
    <col min="9219" max="9219" width="8.7109375" style="66" customWidth="1"/>
    <col min="9220" max="9220" width="12.140625" style="66" customWidth="1"/>
    <col min="9221" max="9221" width="8.7109375" style="66" customWidth="1"/>
    <col min="9222" max="9222" width="12.140625" style="66" customWidth="1"/>
    <col min="9223" max="9223" width="8.7109375" style="66" customWidth="1"/>
    <col min="9224" max="9224" width="12.140625" style="66" customWidth="1"/>
    <col min="9225" max="9225" width="8.7109375" style="66" customWidth="1"/>
    <col min="9226" max="9226" width="11.28515625" style="66" customWidth="1"/>
    <col min="9227" max="9227" width="11.28515625" style="66" bestFit="1" customWidth="1"/>
    <col min="9228" max="9228" width="9.140625" style="66"/>
    <col min="9229" max="9229" width="10.28515625" style="66" bestFit="1" customWidth="1"/>
    <col min="9230" max="9230" width="13.140625" style="66" customWidth="1"/>
    <col min="9231" max="9458" width="9.140625" style="66"/>
    <col min="9459" max="9459" width="5.42578125" style="66" customWidth="1"/>
    <col min="9460" max="9460" width="56.140625" style="66" customWidth="1"/>
    <col min="9461" max="9461" width="8.7109375" style="66" customWidth="1"/>
    <col min="9462" max="9462" width="12.140625" style="66" customWidth="1"/>
    <col min="9463" max="9463" width="8.7109375" style="66" customWidth="1"/>
    <col min="9464" max="9464" width="12.140625" style="66" customWidth="1"/>
    <col min="9465" max="9465" width="8.7109375" style="66" customWidth="1"/>
    <col min="9466" max="9466" width="12.140625" style="66" customWidth="1"/>
    <col min="9467" max="9467" width="8.7109375" style="66" customWidth="1"/>
    <col min="9468" max="9468" width="12.140625" style="66" customWidth="1"/>
    <col min="9469" max="9469" width="8.7109375" style="66" customWidth="1"/>
    <col min="9470" max="9470" width="12.140625" style="66" customWidth="1"/>
    <col min="9471" max="9471" width="8.7109375" style="66" customWidth="1"/>
    <col min="9472" max="9472" width="12.140625" style="66" customWidth="1"/>
    <col min="9473" max="9473" width="8.7109375" style="66" customWidth="1"/>
    <col min="9474" max="9474" width="12.140625" style="66" customWidth="1"/>
    <col min="9475" max="9475" width="8.7109375" style="66" customWidth="1"/>
    <col min="9476" max="9476" width="12.140625" style="66" customWidth="1"/>
    <col min="9477" max="9477" width="8.7109375" style="66" customWidth="1"/>
    <col min="9478" max="9478" width="12.140625" style="66" customWidth="1"/>
    <col min="9479" max="9479" width="8.7109375" style="66" customWidth="1"/>
    <col min="9480" max="9480" width="12.140625" style="66" customWidth="1"/>
    <col min="9481" max="9481" width="8.7109375" style="66" customWidth="1"/>
    <col min="9482" max="9482" width="11.28515625" style="66" customWidth="1"/>
    <col min="9483" max="9483" width="11.28515625" style="66" bestFit="1" customWidth="1"/>
    <col min="9484" max="9484" width="9.140625" style="66"/>
    <col min="9485" max="9485" width="10.28515625" style="66" bestFit="1" customWidth="1"/>
    <col min="9486" max="9486" width="13.140625" style="66" customWidth="1"/>
    <col min="9487" max="9714" width="9.140625" style="66"/>
    <col min="9715" max="9715" width="5.42578125" style="66" customWidth="1"/>
    <col min="9716" max="9716" width="56.140625" style="66" customWidth="1"/>
    <col min="9717" max="9717" width="8.7109375" style="66" customWidth="1"/>
    <col min="9718" max="9718" width="12.140625" style="66" customWidth="1"/>
    <col min="9719" max="9719" width="8.7109375" style="66" customWidth="1"/>
    <col min="9720" max="9720" width="12.140625" style="66" customWidth="1"/>
    <col min="9721" max="9721" width="8.7109375" style="66" customWidth="1"/>
    <col min="9722" max="9722" width="12.140625" style="66" customWidth="1"/>
    <col min="9723" max="9723" width="8.7109375" style="66" customWidth="1"/>
    <col min="9724" max="9724" width="12.140625" style="66" customWidth="1"/>
    <col min="9725" max="9725" width="8.7109375" style="66" customWidth="1"/>
    <col min="9726" max="9726" width="12.140625" style="66" customWidth="1"/>
    <col min="9727" max="9727" width="8.7109375" style="66" customWidth="1"/>
    <col min="9728" max="9728" width="12.140625" style="66" customWidth="1"/>
    <col min="9729" max="9729" width="8.7109375" style="66" customWidth="1"/>
    <col min="9730" max="9730" width="12.140625" style="66" customWidth="1"/>
    <col min="9731" max="9731" width="8.7109375" style="66" customWidth="1"/>
    <col min="9732" max="9732" width="12.140625" style="66" customWidth="1"/>
    <col min="9733" max="9733" width="8.7109375" style="66" customWidth="1"/>
    <col min="9734" max="9734" width="12.140625" style="66" customWidth="1"/>
    <col min="9735" max="9735" width="8.7109375" style="66" customWidth="1"/>
    <col min="9736" max="9736" width="12.140625" style="66" customWidth="1"/>
    <col min="9737" max="9737" width="8.7109375" style="66" customWidth="1"/>
    <col min="9738" max="9738" width="11.28515625" style="66" customWidth="1"/>
    <col min="9739" max="9739" width="11.28515625" style="66" bestFit="1" customWidth="1"/>
    <col min="9740" max="9740" width="9.140625" style="66"/>
    <col min="9741" max="9741" width="10.28515625" style="66" bestFit="1" customWidth="1"/>
    <col min="9742" max="9742" width="13.140625" style="66" customWidth="1"/>
    <col min="9743" max="9970" width="9.140625" style="66"/>
    <col min="9971" max="9971" width="5.42578125" style="66" customWidth="1"/>
    <col min="9972" max="9972" width="56.140625" style="66" customWidth="1"/>
    <col min="9973" max="9973" width="8.7109375" style="66" customWidth="1"/>
    <col min="9974" max="9974" width="12.140625" style="66" customWidth="1"/>
    <col min="9975" max="9975" width="8.7109375" style="66" customWidth="1"/>
    <col min="9976" max="9976" width="12.140625" style="66" customWidth="1"/>
    <col min="9977" max="9977" width="8.7109375" style="66" customWidth="1"/>
    <col min="9978" max="9978" width="12.140625" style="66" customWidth="1"/>
    <col min="9979" max="9979" width="8.7109375" style="66" customWidth="1"/>
    <col min="9980" max="9980" width="12.140625" style="66" customWidth="1"/>
    <col min="9981" max="9981" width="8.7109375" style="66" customWidth="1"/>
    <col min="9982" max="9982" width="12.140625" style="66" customWidth="1"/>
    <col min="9983" max="9983" width="8.7109375" style="66" customWidth="1"/>
    <col min="9984" max="9984" width="12.140625" style="66" customWidth="1"/>
    <col min="9985" max="9985" width="8.7109375" style="66" customWidth="1"/>
    <col min="9986" max="9986" width="12.140625" style="66" customWidth="1"/>
    <col min="9987" max="9987" width="8.7109375" style="66" customWidth="1"/>
    <col min="9988" max="9988" width="12.140625" style="66" customWidth="1"/>
    <col min="9989" max="9989" width="8.7109375" style="66" customWidth="1"/>
    <col min="9990" max="9990" width="12.140625" style="66" customWidth="1"/>
    <col min="9991" max="9991" width="8.7109375" style="66" customWidth="1"/>
    <col min="9992" max="9992" width="12.140625" style="66" customWidth="1"/>
    <col min="9993" max="9993" width="8.7109375" style="66" customWidth="1"/>
    <col min="9994" max="9994" width="11.28515625" style="66" customWidth="1"/>
    <col min="9995" max="9995" width="11.28515625" style="66" bestFit="1" customWidth="1"/>
    <col min="9996" max="9996" width="9.140625" style="66"/>
    <col min="9997" max="9997" width="10.28515625" style="66" bestFit="1" customWidth="1"/>
    <col min="9998" max="9998" width="13.140625" style="66" customWidth="1"/>
    <col min="9999" max="10226" width="9.140625" style="66"/>
    <col min="10227" max="10227" width="5.42578125" style="66" customWidth="1"/>
    <col min="10228" max="10228" width="56.140625" style="66" customWidth="1"/>
    <col min="10229" max="10229" width="8.7109375" style="66" customWidth="1"/>
    <col min="10230" max="10230" width="12.140625" style="66" customWidth="1"/>
    <col min="10231" max="10231" width="8.7109375" style="66" customWidth="1"/>
    <col min="10232" max="10232" width="12.140625" style="66" customWidth="1"/>
    <col min="10233" max="10233" width="8.7109375" style="66" customWidth="1"/>
    <col min="10234" max="10234" width="12.140625" style="66" customWidth="1"/>
    <col min="10235" max="10235" width="8.7109375" style="66" customWidth="1"/>
    <col min="10236" max="10236" width="12.140625" style="66" customWidth="1"/>
    <col min="10237" max="10237" width="8.7109375" style="66" customWidth="1"/>
    <col min="10238" max="10238" width="12.140625" style="66" customWidth="1"/>
    <col min="10239" max="10239" width="8.7109375" style="66" customWidth="1"/>
    <col min="10240" max="10240" width="12.140625" style="66" customWidth="1"/>
    <col min="10241" max="10241" width="8.7109375" style="66" customWidth="1"/>
    <col min="10242" max="10242" width="12.140625" style="66" customWidth="1"/>
    <col min="10243" max="10243" width="8.7109375" style="66" customWidth="1"/>
    <col min="10244" max="10244" width="12.140625" style="66" customWidth="1"/>
    <col min="10245" max="10245" width="8.7109375" style="66" customWidth="1"/>
    <col min="10246" max="10246" width="12.140625" style="66" customWidth="1"/>
    <col min="10247" max="10247" width="8.7109375" style="66" customWidth="1"/>
    <col min="10248" max="10248" width="12.140625" style="66" customWidth="1"/>
    <col min="10249" max="10249" width="8.7109375" style="66" customWidth="1"/>
    <col min="10250" max="10250" width="11.28515625" style="66" customWidth="1"/>
    <col min="10251" max="10251" width="11.28515625" style="66" bestFit="1" customWidth="1"/>
    <col min="10252" max="10252" width="9.140625" style="66"/>
    <col min="10253" max="10253" width="10.28515625" style="66" bestFit="1" customWidth="1"/>
    <col min="10254" max="10254" width="13.140625" style="66" customWidth="1"/>
    <col min="10255" max="10482" width="9.140625" style="66"/>
    <col min="10483" max="10483" width="5.42578125" style="66" customWidth="1"/>
    <col min="10484" max="10484" width="56.140625" style="66" customWidth="1"/>
    <col min="10485" max="10485" width="8.7109375" style="66" customWidth="1"/>
    <col min="10486" max="10486" width="12.140625" style="66" customWidth="1"/>
    <col min="10487" max="10487" width="8.7109375" style="66" customWidth="1"/>
    <col min="10488" max="10488" width="12.140625" style="66" customWidth="1"/>
    <col min="10489" max="10489" width="8.7109375" style="66" customWidth="1"/>
    <col min="10490" max="10490" width="12.140625" style="66" customWidth="1"/>
    <col min="10491" max="10491" width="8.7109375" style="66" customWidth="1"/>
    <col min="10492" max="10492" width="12.140625" style="66" customWidth="1"/>
    <col min="10493" max="10493" width="8.7109375" style="66" customWidth="1"/>
    <col min="10494" max="10494" width="12.140625" style="66" customWidth="1"/>
    <col min="10495" max="10495" width="8.7109375" style="66" customWidth="1"/>
    <col min="10496" max="10496" width="12.140625" style="66" customWidth="1"/>
    <col min="10497" max="10497" width="8.7109375" style="66" customWidth="1"/>
    <col min="10498" max="10498" width="12.140625" style="66" customWidth="1"/>
    <col min="10499" max="10499" width="8.7109375" style="66" customWidth="1"/>
    <col min="10500" max="10500" width="12.140625" style="66" customWidth="1"/>
    <col min="10501" max="10501" width="8.7109375" style="66" customWidth="1"/>
    <col min="10502" max="10502" width="12.140625" style="66" customWidth="1"/>
    <col min="10503" max="10503" width="8.7109375" style="66" customWidth="1"/>
    <col min="10504" max="10504" width="12.140625" style="66" customWidth="1"/>
    <col min="10505" max="10505" width="8.7109375" style="66" customWidth="1"/>
    <col min="10506" max="10506" width="11.28515625" style="66" customWidth="1"/>
    <col min="10507" max="10507" width="11.28515625" style="66" bestFit="1" customWidth="1"/>
    <col min="10508" max="10508" width="9.140625" style="66"/>
    <col min="10509" max="10509" width="10.28515625" style="66" bestFit="1" customWidth="1"/>
    <col min="10510" max="10510" width="13.140625" style="66" customWidth="1"/>
    <col min="10511" max="10738" width="9.140625" style="66"/>
    <col min="10739" max="10739" width="5.42578125" style="66" customWidth="1"/>
    <col min="10740" max="10740" width="56.140625" style="66" customWidth="1"/>
    <col min="10741" max="10741" width="8.7109375" style="66" customWidth="1"/>
    <col min="10742" max="10742" width="12.140625" style="66" customWidth="1"/>
    <col min="10743" max="10743" width="8.7109375" style="66" customWidth="1"/>
    <col min="10744" max="10744" width="12.140625" style="66" customWidth="1"/>
    <col min="10745" max="10745" width="8.7109375" style="66" customWidth="1"/>
    <col min="10746" max="10746" width="12.140625" style="66" customWidth="1"/>
    <col min="10747" max="10747" width="8.7109375" style="66" customWidth="1"/>
    <col min="10748" max="10748" width="12.140625" style="66" customWidth="1"/>
    <col min="10749" max="10749" width="8.7109375" style="66" customWidth="1"/>
    <col min="10750" max="10750" width="12.140625" style="66" customWidth="1"/>
    <col min="10751" max="10751" width="8.7109375" style="66" customWidth="1"/>
    <col min="10752" max="10752" width="12.140625" style="66" customWidth="1"/>
    <col min="10753" max="10753" width="8.7109375" style="66" customWidth="1"/>
    <col min="10754" max="10754" width="12.140625" style="66" customWidth="1"/>
    <col min="10755" max="10755" width="8.7109375" style="66" customWidth="1"/>
    <col min="10756" max="10756" width="12.140625" style="66" customWidth="1"/>
    <col min="10757" max="10757" width="8.7109375" style="66" customWidth="1"/>
    <col min="10758" max="10758" width="12.140625" style="66" customWidth="1"/>
    <col min="10759" max="10759" width="8.7109375" style="66" customWidth="1"/>
    <col min="10760" max="10760" width="12.140625" style="66" customWidth="1"/>
    <col min="10761" max="10761" width="8.7109375" style="66" customWidth="1"/>
    <col min="10762" max="10762" width="11.28515625" style="66" customWidth="1"/>
    <col min="10763" max="10763" width="11.28515625" style="66" bestFit="1" customWidth="1"/>
    <col min="10764" max="10764" width="9.140625" style="66"/>
    <col min="10765" max="10765" width="10.28515625" style="66" bestFit="1" customWidth="1"/>
    <col min="10766" max="10766" width="13.140625" style="66" customWidth="1"/>
    <col min="10767" max="10994" width="9.140625" style="66"/>
    <col min="10995" max="10995" width="5.42578125" style="66" customWidth="1"/>
    <col min="10996" max="10996" width="56.140625" style="66" customWidth="1"/>
    <col min="10997" max="10997" width="8.7109375" style="66" customWidth="1"/>
    <col min="10998" max="10998" width="12.140625" style="66" customWidth="1"/>
    <col min="10999" max="10999" width="8.7109375" style="66" customWidth="1"/>
    <col min="11000" max="11000" width="12.140625" style="66" customWidth="1"/>
    <col min="11001" max="11001" width="8.7109375" style="66" customWidth="1"/>
    <col min="11002" max="11002" width="12.140625" style="66" customWidth="1"/>
    <col min="11003" max="11003" width="8.7109375" style="66" customWidth="1"/>
    <col min="11004" max="11004" width="12.140625" style="66" customWidth="1"/>
    <col min="11005" max="11005" width="8.7109375" style="66" customWidth="1"/>
    <col min="11006" max="11006" width="12.140625" style="66" customWidth="1"/>
    <col min="11007" max="11007" width="8.7109375" style="66" customWidth="1"/>
    <col min="11008" max="11008" width="12.140625" style="66" customWidth="1"/>
    <col min="11009" max="11009" width="8.7109375" style="66" customWidth="1"/>
    <col min="11010" max="11010" width="12.140625" style="66" customWidth="1"/>
    <col min="11011" max="11011" width="8.7109375" style="66" customWidth="1"/>
    <col min="11012" max="11012" width="12.140625" style="66" customWidth="1"/>
    <col min="11013" max="11013" width="8.7109375" style="66" customWidth="1"/>
    <col min="11014" max="11014" width="12.140625" style="66" customWidth="1"/>
    <col min="11015" max="11015" width="8.7109375" style="66" customWidth="1"/>
    <col min="11016" max="11016" width="12.140625" style="66" customWidth="1"/>
    <col min="11017" max="11017" width="8.7109375" style="66" customWidth="1"/>
    <col min="11018" max="11018" width="11.28515625" style="66" customWidth="1"/>
    <col min="11019" max="11019" width="11.28515625" style="66" bestFit="1" customWidth="1"/>
    <col min="11020" max="11020" width="9.140625" style="66"/>
    <col min="11021" max="11021" width="10.28515625" style="66" bestFit="1" customWidth="1"/>
    <col min="11022" max="11022" width="13.140625" style="66" customWidth="1"/>
    <col min="11023" max="11250" width="9.140625" style="66"/>
    <col min="11251" max="11251" width="5.42578125" style="66" customWidth="1"/>
    <col min="11252" max="11252" width="56.140625" style="66" customWidth="1"/>
    <col min="11253" max="11253" width="8.7109375" style="66" customWidth="1"/>
    <col min="11254" max="11254" width="12.140625" style="66" customWidth="1"/>
    <col min="11255" max="11255" width="8.7109375" style="66" customWidth="1"/>
    <col min="11256" max="11256" width="12.140625" style="66" customWidth="1"/>
    <col min="11257" max="11257" width="8.7109375" style="66" customWidth="1"/>
    <col min="11258" max="11258" width="12.140625" style="66" customWidth="1"/>
    <col min="11259" max="11259" width="8.7109375" style="66" customWidth="1"/>
    <col min="11260" max="11260" width="12.140625" style="66" customWidth="1"/>
    <col min="11261" max="11261" width="8.7109375" style="66" customWidth="1"/>
    <col min="11262" max="11262" width="12.140625" style="66" customWidth="1"/>
    <col min="11263" max="11263" width="8.7109375" style="66" customWidth="1"/>
    <col min="11264" max="11264" width="12.140625" style="66" customWidth="1"/>
    <col min="11265" max="11265" width="8.7109375" style="66" customWidth="1"/>
    <col min="11266" max="11266" width="12.140625" style="66" customWidth="1"/>
    <col min="11267" max="11267" width="8.7109375" style="66" customWidth="1"/>
    <col min="11268" max="11268" width="12.140625" style="66" customWidth="1"/>
    <col min="11269" max="11269" width="8.7109375" style="66" customWidth="1"/>
    <col min="11270" max="11270" width="12.140625" style="66" customWidth="1"/>
    <col min="11271" max="11271" width="8.7109375" style="66" customWidth="1"/>
    <col min="11272" max="11272" width="12.140625" style="66" customWidth="1"/>
    <col min="11273" max="11273" width="8.7109375" style="66" customWidth="1"/>
    <col min="11274" max="11274" width="11.28515625" style="66" customWidth="1"/>
    <col min="11275" max="11275" width="11.28515625" style="66" bestFit="1" customWidth="1"/>
    <col min="11276" max="11276" width="9.140625" style="66"/>
    <col min="11277" max="11277" width="10.28515625" style="66" bestFit="1" customWidth="1"/>
    <col min="11278" max="11278" width="13.140625" style="66" customWidth="1"/>
    <col min="11279" max="11506" width="9.140625" style="66"/>
    <col min="11507" max="11507" width="5.42578125" style="66" customWidth="1"/>
    <col min="11508" max="11508" width="56.140625" style="66" customWidth="1"/>
    <col min="11509" max="11509" width="8.7109375" style="66" customWidth="1"/>
    <col min="11510" max="11510" width="12.140625" style="66" customWidth="1"/>
    <col min="11511" max="11511" width="8.7109375" style="66" customWidth="1"/>
    <col min="11512" max="11512" width="12.140625" style="66" customWidth="1"/>
    <col min="11513" max="11513" width="8.7109375" style="66" customWidth="1"/>
    <col min="11514" max="11514" width="12.140625" style="66" customWidth="1"/>
    <col min="11515" max="11515" width="8.7109375" style="66" customWidth="1"/>
    <col min="11516" max="11516" width="12.140625" style="66" customWidth="1"/>
    <col min="11517" max="11517" width="8.7109375" style="66" customWidth="1"/>
    <col min="11518" max="11518" width="12.140625" style="66" customWidth="1"/>
    <col min="11519" max="11519" width="8.7109375" style="66" customWidth="1"/>
    <col min="11520" max="11520" width="12.140625" style="66" customWidth="1"/>
    <col min="11521" max="11521" width="8.7109375" style="66" customWidth="1"/>
    <col min="11522" max="11522" width="12.140625" style="66" customWidth="1"/>
    <col min="11523" max="11523" width="8.7109375" style="66" customWidth="1"/>
    <col min="11524" max="11524" width="12.140625" style="66" customWidth="1"/>
    <col min="11525" max="11525" width="8.7109375" style="66" customWidth="1"/>
    <col min="11526" max="11526" width="12.140625" style="66" customWidth="1"/>
    <col min="11527" max="11527" width="8.7109375" style="66" customWidth="1"/>
    <col min="11528" max="11528" width="12.140625" style="66" customWidth="1"/>
    <col min="11529" max="11529" width="8.7109375" style="66" customWidth="1"/>
    <col min="11530" max="11530" width="11.28515625" style="66" customWidth="1"/>
    <col min="11531" max="11531" width="11.28515625" style="66" bestFit="1" customWidth="1"/>
    <col min="11532" max="11532" width="9.140625" style="66"/>
    <col min="11533" max="11533" width="10.28515625" style="66" bestFit="1" customWidth="1"/>
    <col min="11534" max="11534" width="13.140625" style="66" customWidth="1"/>
    <col min="11535" max="11762" width="9.140625" style="66"/>
    <col min="11763" max="11763" width="5.42578125" style="66" customWidth="1"/>
    <col min="11764" max="11764" width="56.140625" style="66" customWidth="1"/>
    <col min="11765" max="11765" width="8.7109375" style="66" customWidth="1"/>
    <col min="11766" max="11766" width="12.140625" style="66" customWidth="1"/>
    <col min="11767" max="11767" width="8.7109375" style="66" customWidth="1"/>
    <col min="11768" max="11768" width="12.140625" style="66" customWidth="1"/>
    <col min="11769" max="11769" width="8.7109375" style="66" customWidth="1"/>
    <col min="11770" max="11770" width="12.140625" style="66" customWidth="1"/>
    <col min="11771" max="11771" width="8.7109375" style="66" customWidth="1"/>
    <col min="11772" max="11772" width="12.140625" style="66" customWidth="1"/>
    <col min="11773" max="11773" width="8.7109375" style="66" customWidth="1"/>
    <col min="11774" max="11774" width="12.140625" style="66" customWidth="1"/>
    <col min="11775" max="11775" width="8.7109375" style="66" customWidth="1"/>
    <col min="11776" max="11776" width="12.140625" style="66" customWidth="1"/>
    <col min="11777" max="11777" width="8.7109375" style="66" customWidth="1"/>
    <col min="11778" max="11778" width="12.140625" style="66" customWidth="1"/>
    <col min="11779" max="11779" width="8.7109375" style="66" customWidth="1"/>
    <col min="11780" max="11780" width="12.140625" style="66" customWidth="1"/>
    <col min="11781" max="11781" width="8.7109375" style="66" customWidth="1"/>
    <col min="11782" max="11782" width="12.140625" style="66" customWidth="1"/>
    <col min="11783" max="11783" width="8.7109375" style="66" customWidth="1"/>
    <col min="11784" max="11784" width="12.140625" style="66" customWidth="1"/>
    <col min="11785" max="11785" width="8.7109375" style="66" customWidth="1"/>
    <col min="11786" max="11786" width="11.28515625" style="66" customWidth="1"/>
    <col min="11787" max="11787" width="11.28515625" style="66" bestFit="1" customWidth="1"/>
    <col min="11788" max="11788" width="9.140625" style="66"/>
    <col min="11789" max="11789" width="10.28515625" style="66" bestFit="1" customWidth="1"/>
    <col min="11790" max="11790" width="13.140625" style="66" customWidth="1"/>
    <col min="11791" max="12018" width="9.140625" style="66"/>
    <col min="12019" max="12019" width="5.42578125" style="66" customWidth="1"/>
    <col min="12020" max="12020" width="56.140625" style="66" customWidth="1"/>
    <col min="12021" max="12021" width="8.7109375" style="66" customWidth="1"/>
    <col min="12022" max="12022" width="12.140625" style="66" customWidth="1"/>
    <col min="12023" max="12023" width="8.7109375" style="66" customWidth="1"/>
    <col min="12024" max="12024" width="12.140625" style="66" customWidth="1"/>
    <col min="12025" max="12025" width="8.7109375" style="66" customWidth="1"/>
    <col min="12026" max="12026" width="12.140625" style="66" customWidth="1"/>
    <col min="12027" max="12027" width="8.7109375" style="66" customWidth="1"/>
    <col min="12028" max="12028" width="12.140625" style="66" customWidth="1"/>
    <col min="12029" max="12029" width="8.7109375" style="66" customWidth="1"/>
    <col min="12030" max="12030" width="12.140625" style="66" customWidth="1"/>
    <col min="12031" max="12031" width="8.7109375" style="66" customWidth="1"/>
    <col min="12032" max="12032" width="12.140625" style="66" customWidth="1"/>
    <col min="12033" max="12033" width="8.7109375" style="66" customWidth="1"/>
    <col min="12034" max="12034" width="12.140625" style="66" customWidth="1"/>
    <col min="12035" max="12035" width="8.7109375" style="66" customWidth="1"/>
    <col min="12036" max="12036" width="12.140625" style="66" customWidth="1"/>
    <col min="12037" max="12037" width="8.7109375" style="66" customWidth="1"/>
    <col min="12038" max="12038" width="12.140625" style="66" customWidth="1"/>
    <col min="12039" max="12039" width="8.7109375" style="66" customWidth="1"/>
    <col min="12040" max="12040" width="12.140625" style="66" customWidth="1"/>
    <col min="12041" max="12041" width="8.7109375" style="66" customWidth="1"/>
    <col min="12042" max="12042" width="11.28515625" style="66" customWidth="1"/>
    <col min="12043" max="12043" width="11.28515625" style="66" bestFit="1" customWidth="1"/>
    <col min="12044" max="12044" width="9.140625" style="66"/>
    <col min="12045" max="12045" width="10.28515625" style="66" bestFit="1" customWidth="1"/>
    <col min="12046" max="12046" width="13.140625" style="66" customWidth="1"/>
    <col min="12047" max="12274" width="9.140625" style="66"/>
    <col min="12275" max="12275" width="5.42578125" style="66" customWidth="1"/>
    <col min="12276" max="12276" width="56.140625" style="66" customWidth="1"/>
    <col min="12277" max="12277" width="8.7109375" style="66" customWidth="1"/>
    <col min="12278" max="12278" width="12.140625" style="66" customWidth="1"/>
    <col min="12279" max="12279" width="8.7109375" style="66" customWidth="1"/>
    <col min="12280" max="12280" width="12.140625" style="66" customWidth="1"/>
    <col min="12281" max="12281" width="8.7109375" style="66" customWidth="1"/>
    <col min="12282" max="12282" width="12.140625" style="66" customWidth="1"/>
    <col min="12283" max="12283" width="8.7109375" style="66" customWidth="1"/>
    <col min="12284" max="12284" width="12.140625" style="66" customWidth="1"/>
    <col min="12285" max="12285" width="8.7109375" style="66" customWidth="1"/>
    <col min="12286" max="12286" width="12.140625" style="66" customWidth="1"/>
    <col min="12287" max="12287" width="8.7109375" style="66" customWidth="1"/>
    <col min="12288" max="12288" width="12.140625" style="66" customWidth="1"/>
    <col min="12289" max="12289" width="8.7109375" style="66" customWidth="1"/>
    <col min="12290" max="12290" width="12.140625" style="66" customWidth="1"/>
    <col min="12291" max="12291" width="8.7109375" style="66" customWidth="1"/>
    <col min="12292" max="12292" width="12.140625" style="66" customWidth="1"/>
    <col min="12293" max="12293" width="8.7109375" style="66" customWidth="1"/>
    <col min="12294" max="12294" width="12.140625" style="66" customWidth="1"/>
    <col min="12295" max="12295" width="8.7109375" style="66" customWidth="1"/>
    <col min="12296" max="12296" width="12.140625" style="66" customWidth="1"/>
    <col min="12297" max="12297" width="8.7109375" style="66" customWidth="1"/>
    <col min="12298" max="12298" width="11.28515625" style="66" customWidth="1"/>
    <col min="12299" max="12299" width="11.28515625" style="66" bestFit="1" customWidth="1"/>
    <col min="12300" max="12300" width="9.140625" style="66"/>
    <col min="12301" max="12301" width="10.28515625" style="66" bestFit="1" customWidth="1"/>
    <col min="12302" max="12302" width="13.140625" style="66" customWidth="1"/>
    <col min="12303" max="12530" width="9.140625" style="66"/>
    <col min="12531" max="12531" width="5.42578125" style="66" customWidth="1"/>
    <col min="12532" max="12532" width="56.140625" style="66" customWidth="1"/>
    <col min="12533" max="12533" width="8.7109375" style="66" customWidth="1"/>
    <col min="12534" max="12534" width="12.140625" style="66" customWidth="1"/>
    <col min="12535" max="12535" width="8.7109375" style="66" customWidth="1"/>
    <col min="12536" max="12536" width="12.140625" style="66" customWidth="1"/>
    <col min="12537" max="12537" width="8.7109375" style="66" customWidth="1"/>
    <col min="12538" max="12538" width="12.140625" style="66" customWidth="1"/>
    <col min="12539" max="12539" width="8.7109375" style="66" customWidth="1"/>
    <col min="12540" max="12540" width="12.140625" style="66" customWidth="1"/>
    <col min="12541" max="12541" width="8.7109375" style="66" customWidth="1"/>
    <col min="12542" max="12542" width="12.140625" style="66" customWidth="1"/>
    <col min="12543" max="12543" width="8.7109375" style="66" customWidth="1"/>
    <col min="12544" max="12544" width="12.140625" style="66" customWidth="1"/>
    <col min="12545" max="12545" width="8.7109375" style="66" customWidth="1"/>
    <col min="12546" max="12546" width="12.140625" style="66" customWidth="1"/>
    <col min="12547" max="12547" width="8.7109375" style="66" customWidth="1"/>
    <col min="12548" max="12548" width="12.140625" style="66" customWidth="1"/>
    <col min="12549" max="12549" width="8.7109375" style="66" customWidth="1"/>
    <col min="12550" max="12550" width="12.140625" style="66" customWidth="1"/>
    <col min="12551" max="12551" width="8.7109375" style="66" customWidth="1"/>
    <col min="12552" max="12552" width="12.140625" style="66" customWidth="1"/>
    <col min="12553" max="12553" width="8.7109375" style="66" customWidth="1"/>
    <col min="12554" max="12554" width="11.28515625" style="66" customWidth="1"/>
    <col min="12555" max="12555" width="11.28515625" style="66" bestFit="1" customWidth="1"/>
    <col min="12556" max="12556" width="9.140625" style="66"/>
    <col min="12557" max="12557" width="10.28515625" style="66" bestFit="1" customWidth="1"/>
    <col min="12558" max="12558" width="13.140625" style="66" customWidth="1"/>
    <col min="12559" max="12786" width="9.140625" style="66"/>
    <col min="12787" max="12787" width="5.42578125" style="66" customWidth="1"/>
    <col min="12788" max="12788" width="56.140625" style="66" customWidth="1"/>
    <col min="12789" max="12789" width="8.7109375" style="66" customWidth="1"/>
    <col min="12790" max="12790" width="12.140625" style="66" customWidth="1"/>
    <col min="12791" max="12791" width="8.7109375" style="66" customWidth="1"/>
    <col min="12792" max="12792" width="12.140625" style="66" customWidth="1"/>
    <col min="12793" max="12793" width="8.7109375" style="66" customWidth="1"/>
    <col min="12794" max="12794" width="12.140625" style="66" customWidth="1"/>
    <col min="12795" max="12795" width="8.7109375" style="66" customWidth="1"/>
    <col min="12796" max="12796" width="12.140625" style="66" customWidth="1"/>
    <col min="12797" max="12797" width="8.7109375" style="66" customWidth="1"/>
    <col min="12798" max="12798" width="12.140625" style="66" customWidth="1"/>
    <col min="12799" max="12799" width="8.7109375" style="66" customWidth="1"/>
    <col min="12800" max="12800" width="12.140625" style="66" customWidth="1"/>
    <col min="12801" max="12801" width="8.7109375" style="66" customWidth="1"/>
    <col min="12802" max="12802" width="12.140625" style="66" customWidth="1"/>
    <col min="12803" max="12803" width="8.7109375" style="66" customWidth="1"/>
    <col min="12804" max="12804" width="12.140625" style="66" customWidth="1"/>
    <col min="12805" max="12805" width="8.7109375" style="66" customWidth="1"/>
    <col min="12806" max="12806" width="12.140625" style="66" customWidth="1"/>
    <col min="12807" max="12807" width="8.7109375" style="66" customWidth="1"/>
    <col min="12808" max="12808" width="12.140625" style="66" customWidth="1"/>
    <col min="12809" max="12809" width="8.7109375" style="66" customWidth="1"/>
    <col min="12810" max="12810" width="11.28515625" style="66" customWidth="1"/>
    <col min="12811" max="12811" width="11.28515625" style="66" bestFit="1" customWidth="1"/>
    <col min="12812" max="12812" width="9.140625" style="66"/>
    <col min="12813" max="12813" width="10.28515625" style="66" bestFit="1" customWidth="1"/>
    <col min="12814" max="12814" width="13.140625" style="66" customWidth="1"/>
    <col min="12815" max="13042" width="9.140625" style="66"/>
    <col min="13043" max="13043" width="5.42578125" style="66" customWidth="1"/>
    <col min="13044" max="13044" width="56.140625" style="66" customWidth="1"/>
    <col min="13045" max="13045" width="8.7109375" style="66" customWidth="1"/>
    <col min="13046" max="13046" width="12.140625" style="66" customWidth="1"/>
    <col min="13047" max="13047" width="8.7109375" style="66" customWidth="1"/>
    <col min="13048" max="13048" width="12.140625" style="66" customWidth="1"/>
    <col min="13049" max="13049" width="8.7109375" style="66" customWidth="1"/>
    <col min="13050" max="13050" width="12.140625" style="66" customWidth="1"/>
    <col min="13051" max="13051" width="8.7109375" style="66" customWidth="1"/>
    <col min="13052" max="13052" width="12.140625" style="66" customWidth="1"/>
    <col min="13053" max="13053" width="8.7109375" style="66" customWidth="1"/>
    <col min="13054" max="13054" width="12.140625" style="66" customWidth="1"/>
    <col min="13055" max="13055" width="8.7109375" style="66" customWidth="1"/>
    <col min="13056" max="13056" width="12.140625" style="66" customWidth="1"/>
    <col min="13057" max="13057" width="8.7109375" style="66" customWidth="1"/>
    <col min="13058" max="13058" width="12.140625" style="66" customWidth="1"/>
    <col min="13059" max="13059" width="8.7109375" style="66" customWidth="1"/>
    <col min="13060" max="13060" width="12.140625" style="66" customWidth="1"/>
    <col min="13061" max="13061" width="8.7109375" style="66" customWidth="1"/>
    <col min="13062" max="13062" width="12.140625" style="66" customWidth="1"/>
    <col min="13063" max="13063" width="8.7109375" style="66" customWidth="1"/>
    <col min="13064" max="13064" width="12.140625" style="66" customWidth="1"/>
    <col min="13065" max="13065" width="8.7109375" style="66" customWidth="1"/>
    <col min="13066" max="13066" width="11.28515625" style="66" customWidth="1"/>
    <col min="13067" max="13067" width="11.28515625" style="66" bestFit="1" customWidth="1"/>
    <col min="13068" max="13068" width="9.140625" style="66"/>
    <col min="13069" max="13069" width="10.28515625" style="66" bestFit="1" customWidth="1"/>
    <col min="13070" max="13070" width="13.140625" style="66" customWidth="1"/>
    <col min="13071" max="13298" width="9.140625" style="66"/>
    <col min="13299" max="13299" width="5.42578125" style="66" customWidth="1"/>
    <col min="13300" max="13300" width="56.140625" style="66" customWidth="1"/>
    <col min="13301" max="13301" width="8.7109375" style="66" customWidth="1"/>
    <col min="13302" max="13302" width="12.140625" style="66" customWidth="1"/>
    <col min="13303" max="13303" width="8.7109375" style="66" customWidth="1"/>
    <col min="13304" max="13304" width="12.140625" style="66" customWidth="1"/>
    <col min="13305" max="13305" width="8.7109375" style="66" customWidth="1"/>
    <col min="13306" max="13306" width="12.140625" style="66" customWidth="1"/>
    <col min="13307" max="13307" width="8.7109375" style="66" customWidth="1"/>
    <col min="13308" max="13308" width="12.140625" style="66" customWidth="1"/>
    <col min="13309" max="13309" width="8.7109375" style="66" customWidth="1"/>
    <col min="13310" max="13310" width="12.140625" style="66" customWidth="1"/>
    <col min="13311" max="13311" width="8.7109375" style="66" customWidth="1"/>
    <col min="13312" max="13312" width="12.140625" style="66" customWidth="1"/>
    <col min="13313" max="13313" width="8.7109375" style="66" customWidth="1"/>
    <col min="13314" max="13314" width="12.140625" style="66" customWidth="1"/>
    <col min="13315" max="13315" width="8.7109375" style="66" customWidth="1"/>
    <col min="13316" max="13316" width="12.140625" style="66" customWidth="1"/>
    <col min="13317" max="13317" width="8.7109375" style="66" customWidth="1"/>
    <col min="13318" max="13318" width="12.140625" style="66" customWidth="1"/>
    <col min="13319" max="13319" width="8.7109375" style="66" customWidth="1"/>
    <col min="13320" max="13320" width="12.140625" style="66" customWidth="1"/>
    <col min="13321" max="13321" width="8.7109375" style="66" customWidth="1"/>
    <col min="13322" max="13322" width="11.28515625" style="66" customWidth="1"/>
    <col min="13323" max="13323" width="11.28515625" style="66" bestFit="1" customWidth="1"/>
    <col min="13324" max="13324" width="9.140625" style="66"/>
    <col min="13325" max="13325" width="10.28515625" style="66" bestFit="1" customWidth="1"/>
    <col min="13326" max="13326" width="13.140625" style="66" customWidth="1"/>
    <col min="13327" max="13554" width="9.140625" style="66"/>
    <col min="13555" max="13555" width="5.42578125" style="66" customWidth="1"/>
    <col min="13556" max="13556" width="56.140625" style="66" customWidth="1"/>
    <col min="13557" max="13557" width="8.7109375" style="66" customWidth="1"/>
    <col min="13558" max="13558" width="12.140625" style="66" customWidth="1"/>
    <col min="13559" max="13559" width="8.7109375" style="66" customWidth="1"/>
    <col min="13560" max="13560" width="12.140625" style="66" customWidth="1"/>
    <col min="13561" max="13561" width="8.7109375" style="66" customWidth="1"/>
    <col min="13562" max="13562" width="12.140625" style="66" customWidth="1"/>
    <col min="13563" max="13563" width="8.7109375" style="66" customWidth="1"/>
    <col min="13564" max="13564" width="12.140625" style="66" customWidth="1"/>
    <col min="13565" max="13565" width="8.7109375" style="66" customWidth="1"/>
    <col min="13566" max="13566" width="12.140625" style="66" customWidth="1"/>
    <col min="13567" max="13567" width="8.7109375" style="66" customWidth="1"/>
    <col min="13568" max="13568" width="12.140625" style="66" customWidth="1"/>
    <col min="13569" max="13569" width="8.7109375" style="66" customWidth="1"/>
    <col min="13570" max="13570" width="12.140625" style="66" customWidth="1"/>
    <col min="13571" max="13571" width="8.7109375" style="66" customWidth="1"/>
    <col min="13572" max="13572" width="12.140625" style="66" customWidth="1"/>
    <col min="13573" max="13573" width="8.7109375" style="66" customWidth="1"/>
    <col min="13574" max="13574" width="12.140625" style="66" customWidth="1"/>
    <col min="13575" max="13575" width="8.7109375" style="66" customWidth="1"/>
    <col min="13576" max="13576" width="12.140625" style="66" customWidth="1"/>
    <col min="13577" max="13577" width="8.7109375" style="66" customWidth="1"/>
    <col min="13578" max="13578" width="11.28515625" style="66" customWidth="1"/>
    <col min="13579" max="13579" width="11.28515625" style="66" bestFit="1" customWidth="1"/>
    <col min="13580" max="13580" width="9.140625" style="66"/>
    <col min="13581" max="13581" width="10.28515625" style="66" bestFit="1" customWidth="1"/>
    <col min="13582" max="13582" width="13.140625" style="66" customWidth="1"/>
    <col min="13583" max="13810" width="9.140625" style="66"/>
    <col min="13811" max="13811" width="5.42578125" style="66" customWidth="1"/>
    <col min="13812" max="13812" width="56.140625" style="66" customWidth="1"/>
    <col min="13813" max="13813" width="8.7109375" style="66" customWidth="1"/>
    <col min="13814" max="13814" width="12.140625" style="66" customWidth="1"/>
    <col min="13815" max="13815" width="8.7109375" style="66" customWidth="1"/>
    <col min="13816" max="13816" width="12.140625" style="66" customWidth="1"/>
    <col min="13817" max="13817" width="8.7109375" style="66" customWidth="1"/>
    <col min="13818" max="13818" width="12.140625" style="66" customWidth="1"/>
    <col min="13819" max="13819" width="8.7109375" style="66" customWidth="1"/>
    <col min="13820" max="13820" width="12.140625" style="66" customWidth="1"/>
    <col min="13821" max="13821" width="8.7109375" style="66" customWidth="1"/>
    <col min="13822" max="13822" width="12.140625" style="66" customWidth="1"/>
    <col min="13823" max="13823" width="8.7109375" style="66" customWidth="1"/>
    <col min="13824" max="13824" width="12.140625" style="66" customWidth="1"/>
    <col min="13825" max="13825" width="8.7109375" style="66" customWidth="1"/>
    <col min="13826" max="13826" width="12.140625" style="66" customWidth="1"/>
    <col min="13827" max="13827" width="8.7109375" style="66" customWidth="1"/>
    <col min="13828" max="13828" width="12.140625" style="66" customWidth="1"/>
    <col min="13829" max="13829" width="8.7109375" style="66" customWidth="1"/>
    <col min="13830" max="13830" width="12.140625" style="66" customWidth="1"/>
    <col min="13831" max="13831" width="8.7109375" style="66" customWidth="1"/>
    <col min="13832" max="13832" width="12.140625" style="66" customWidth="1"/>
    <col min="13833" max="13833" width="8.7109375" style="66" customWidth="1"/>
    <col min="13834" max="13834" width="11.28515625" style="66" customWidth="1"/>
    <col min="13835" max="13835" width="11.28515625" style="66" bestFit="1" customWidth="1"/>
    <col min="13836" max="13836" width="9.140625" style="66"/>
    <col min="13837" max="13837" width="10.28515625" style="66" bestFit="1" customWidth="1"/>
    <col min="13838" max="13838" width="13.140625" style="66" customWidth="1"/>
    <col min="13839" max="14066" width="9.140625" style="66"/>
    <col min="14067" max="14067" width="5.42578125" style="66" customWidth="1"/>
    <col min="14068" max="14068" width="56.140625" style="66" customWidth="1"/>
    <col min="14069" max="14069" width="8.7109375" style="66" customWidth="1"/>
    <col min="14070" max="14070" width="12.140625" style="66" customWidth="1"/>
    <col min="14071" max="14071" width="8.7109375" style="66" customWidth="1"/>
    <col min="14072" max="14072" width="12.140625" style="66" customWidth="1"/>
    <col min="14073" max="14073" width="8.7109375" style="66" customWidth="1"/>
    <col min="14074" max="14074" width="12.140625" style="66" customWidth="1"/>
    <col min="14075" max="14075" width="8.7109375" style="66" customWidth="1"/>
    <col min="14076" max="14076" width="12.140625" style="66" customWidth="1"/>
    <col min="14077" max="14077" width="8.7109375" style="66" customWidth="1"/>
    <col min="14078" max="14078" width="12.140625" style="66" customWidth="1"/>
    <col min="14079" max="14079" width="8.7109375" style="66" customWidth="1"/>
    <col min="14080" max="14080" width="12.140625" style="66" customWidth="1"/>
    <col min="14081" max="14081" width="8.7109375" style="66" customWidth="1"/>
    <col min="14082" max="14082" width="12.140625" style="66" customWidth="1"/>
    <col min="14083" max="14083" width="8.7109375" style="66" customWidth="1"/>
    <col min="14084" max="14084" width="12.140625" style="66" customWidth="1"/>
    <col min="14085" max="14085" width="8.7109375" style="66" customWidth="1"/>
    <col min="14086" max="14086" width="12.140625" style="66" customWidth="1"/>
    <col min="14087" max="14087" width="8.7109375" style="66" customWidth="1"/>
    <col min="14088" max="14088" width="12.140625" style="66" customWidth="1"/>
    <col min="14089" max="14089" width="8.7109375" style="66" customWidth="1"/>
    <col min="14090" max="14090" width="11.28515625" style="66" customWidth="1"/>
    <col min="14091" max="14091" width="11.28515625" style="66" bestFit="1" customWidth="1"/>
    <col min="14092" max="14092" width="9.140625" style="66"/>
    <col min="14093" max="14093" width="10.28515625" style="66" bestFit="1" customWidth="1"/>
    <col min="14094" max="14094" width="13.140625" style="66" customWidth="1"/>
    <col min="14095" max="14322" width="9.140625" style="66"/>
    <col min="14323" max="14323" width="5.42578125" style="66" customWidth="1"/>
    <col min="14324" max="14324" width="56.140625" style="66" customWidth="1"/>
    <col min="14325" max="14325" width="8.7109375" style="66" customWidth="1"/>
    <col min="14326" max="14326" width="12.140625" style="66" customWidth="1"/>
    <col min="14327" max="14327" width="8.7109375" style="66" customWidth="1"/>
    <col min="14328" max="14328" width="12.140625" style="66" customWidth="1"/>
    <col min="14329" max="14329" width="8.7109375" style="66" customWidth="1"/>
    <col min="14330" max="14330" width="12.140625" style="66" customWidth="1"/>
    <col min="14331" max="14331" width="8.7109375" style="66" customWidth="1"/>
    <col min="14332" max="14332" width="12.140625" style="66" customWidth="1"/>
    <col min="14333" max="14333" width="8.7109375" style="66" customWidth="1"/>
    <col min="14334" max="14334" width="12.140625" style="66" customWidth="1"/>
    <col min="14335" max="14335" width="8.7109375" style="66" customWidth="1"/>
    <col min="14336" max="14336" width="12.140625" style="66" customWidth="1"/>
    <col min="14337" max="14337" width="8.7109375" style="66" customWidth="1"/>
    <col min="14338" max="14338" width="12.140625" style="66" customWidth="1"/>
    <col min="14339" max="14339" width="8.7109375" style="66" customWidth="1"/>
    <col min="14340" max="14340" width="12.140625" style="66" customWidth="1"/>
    <col min="14341" max="14341" width="8.7109375" style="66" customWidth="1"/>
    <col min="14342" max="14342" width="12.140625" style="66" customWidth="1"/>
    <col min="14343" max="14343" width="8.7109375" style="66" customWidth="1"/>
    <col min="14344" max="14344" width="12.140625" style="66" customWidth="1"/>
    <col min="14345" max="14345" width="8.7109375" style="66" customWidth="1"/>
    <col min="14346" max="14346" width="11.28515625" style="66" customWidth="1"/>
    <col min="14347" max="14347" width="11.28515625" style="66" bestFit="1" customWidth="1"/>
    <col min="14348" max="14348" width="9.140625" style="66"/>
    <col min="14349" max="14349" width="10.28515625" style="66" bestFit="1" customWidth="1"/>
    <col min="14350" max="14350" width="13.140625" style="66" customWidth="1"/>
    <col min="14351" max="14578" width="9.140625" style="66"/>
    <col min="14579" max="14579" width="5.42578125" style="66" customWidth="1"/>
    <col min="14580" max="14580" width="56.140625" style="66" customWidth="1"/>
    <col min="14581" max="14581" width="8.7109375" style="66" customWidth="1"/>
    <col min="14582" max="14582" width="12.140625" style="66" customWidth="1"/>
    <col min="14583" max="14583" width="8.7109375" style="66" customWidth="1"/>
    <col min="14584" max="14584" width="12.140625" style="66" customWidth="1"/>
    <col min="14585" max="14585" width="8.7109375" style="66" customWidth="1"/>
    <col min="14586" max="14586" width="12.140625" style="66" customWidth="1"/>
    <col min="14587" max="14587" width="8.7109375" style="66" customWidth="1"/>
    <col min="14588" max="14588" width="12.140625" style="66" customWidth="1"/>
    <col min="14589" max="14589" width="8.7109375" style="66" customWidth="1"/>
    <col min="14590" max="14590" width="12.140625" style="66" customWidth="1"/>
    <col min="14591" max="14591" width="8.7109375" style="66" customWidth="1"/>
    <col min="14592" max="14592" width="12.140625" style="66" customWidth="1"/>
    <col min="14593" max="14593" width="8.7109375" style="66" customWidth="1"/>
    <col min="14594" max="14594" width="12.140625" style="66" customWidth="1"/>
    <col min="14595" max="14595" width="8.7109375" style="66" customWidth="1"/>
    <col min="14596" max="14596" width="12.140625" style="66" customWidth="1"/>
    <col min="14597" max="14597" width="8.7109375" style="66" customWidth="1"/>
    <col min="14598" max="14598" width="12.140625" style="66" customWidth="1"/>
    <col min="14599" max="14599" width="8.7109375" style="66" customWidth="1"/>
    <col min="14600" max="14600" width="12.140625" style="66" customWidth="1"/>
    <col min="14601" max="14601" width="8.7109375" style="66" customWidth="1"/>
    <col min="14602" max="14602" width="11.28515625" style="66" customWidth="1"/>
    <col min="14603" max="14603" width="11.28515625" style="66" bestFit="1" customWidth="1"/>
    <col min="14604" max="14604" width="9.140625" style="66"/>
    <col min="14605" max="14605" width="10.28515625" style="66" bestFit="1" customWidth="1"/>
    <col min="14606" max="14606" width="13.140625" style="66" customWidth="1"/>
    <col min="14607" max="14834" width="9.140625" style="66"/>
    <col min="14835" max="14835" width="5.42578125" style="66" customWidth="1"/>
    <col min="14836" max="14836" width="56.140625" style="66" customWidth="1"/>
    <col min="14837" max="14837" width="8.7109375" style="66" customWidth="1"/>
    <col min="14838" max="14838" width="12.140625" style="66" customWidth="1"/>
    <col min="14839" max="14839" width="8.7109375" style="66" customWidth="1"/>
    <col min="14840" max="14840" width="12.140625" style="66" customWidth="1"/>
    <col min="14841" max="14841" width="8.7109375" style="66" customWidth="1"/>
    <col min="14842" max="14842" width="12.140625" style="66" customWidth="1"/>
    <col min="14843" max="14843" width="8.7109375" style="66" customWidth="1"/>
    <col min="14844" max="14844" width="12.140625" style="66" customWidth="1"/>
    <col min="14845" max="14845" width="8.7109375" style="66" customWidth="1"/>
    <col min="14846" max="14846" width="12.140625" style="66" customWidth="1"/>
    <col min="14847" max="14847" width="8.7109375" style="66" customWidth="1"/>
    <col min="14848" max="14848" width="12.140625" style="66" customWidth="1"/>
    <col min="14849" max="14849" width="8.7109375" style="66" customWidth="1"/>
    <col min="14850" max="14850" width="12.140625" style="66" customWidth="1"/>
    <col min="14851" max="14851" width="8.7109375" style="66" customWidth="1"/>
    <col min="14852" max="14852" width="12.140625" style="66" customWidth="1"/>
    <col min="14853" max="14853" width="8.7109375" style="66" customWidth="1"/>
    <col min="14854" max="14854" width="12.140625" style="66" customWidth="1"/>
    <col min="14855" max="14855" width="8.7109375" style="66" customWidth="1"/>
    <col min="14856" max="14856" width="12.140625" style="66" customWidth="1"/>
    <col min="14857" max="14857" width="8.7109375" style="66" customWidth="1"/>
    <col min="14858" max="14858" width="11.28515625" style="66" customWidth="1"/>
    <col min="14859" max="14859" width="11.28515625" style="66" bestFit="1" customWidth="1"/>
    <col min="14860" max="14860" width="9.140625" style="66"/>
    <col min="14861" max="14861" width="10.28515625" style="66" bestFit="1" customWidth="1"/>
    <col min="14862" max="14862" width="13.140625" style="66" customWidth="1"/>
    <col min="14863" max="15090" width="9.140625" style="66"/>
    <col min="15091" max="15091" width="5.42578125" style="66" customWidth="1"/>
    <col min="15092" max="15092" width="56.140625" style="66" customWidth="1"/>
    <col min="15093" max="15093" width="8.7109375" style="66" customWidth="1"/>
    <col min="15094" max="15094" width="12.140625" style="66" customWidth="1"/>
    <col min="15095" max="15095" width="8.7109375" style="66" customWidth="1"/>
    <col min="15096" max="15096" width="12.140625" style="66" customWidth="1"/>
    <col min="15097" max="15097" width="8.7109375" style="66" customWidth="1"/>
    <col min="15098" max="15098" width="12.140625" style="66" customWidth="1"/>
    <col min="15099" max="15099" width="8.7109375" style="66" customWidth="1"/>
    <col min="15100" max="15100" width="12.140625" style="66" customWidth="1"/>
    <col min="15101" max="15101" width="8.7109375" style="66" customWidth="1"/>
    <col min="15102" max="15102" width="12.140625" style="66" customWidth="1"/>
    <col min="15103" max="15103" width="8.7109375" style="66" customWidth="1"/>
    <col min="15104" max="15104" width="12.140625" style="66" customWidth="1"/>
    <col min="15105" max="15105" width="8.7109375" style="66" customWidth="1"/>
    <col min="15106" max="15106" width="12.140625" style="66" customWidth="1"/>
    <col min="15107" max="15107" width="8.7109375" style="66" customWidth="1"/>
    <col min="15108" max="15108" width="12.140625" style="66" customWidth="1"/>
    <col min="15109" max="15109" width="8.7109375" style="66" customWidth="1"/>
    <col min="15110" max="15110" width="12.140625" style="66" customWidth="1"/>
    <col min="15111" max="15111" width="8.7109375" style="66" customWidth="1"/>
    <col min="15112" max="15112" width="12.140625" style="66" customWidth="1"/>
    <col min="15113" max="15113" width="8.7109375" style="66" customWidth="1"/>
    <col min="15114" max="15114" width="11.28515625" style="66" customWidth="1"/>
    <col min="15115" max="15115" width="11.28515625" style="66" bestFit="1" customWidth="1"/>
    <col min="15116" max="15116" width="9.140625" style="66"/>
    <col min="15117" max="15117" width="10.28515625" style="66" bestFit="1" customWidth="1"/>
    <col min="15118" max="15118" width="13.140625" style="66" customWidth="1"/>
    <col min="15119" max="15346" width="9.140625" style="66"/>
    <col min="15347" max="15347" width="5.42578125" style="66" customWidth="1"/>
    <col min="15348" max="15348" width="56.140625" style="66" customWidth="1"/>
    <col min="15349" max="15349" width="8.7109375" style="66" customWidth="1"/>
    <col min="15350" max="15350" width="12.140625" style="66" customWidth="1"/>
    <col min="15351" max="15351" width="8.7109375" style="66" customWidth="1"/>
    <col min="15352" max="15352" width="12.140625" style="66" customWidth="1"/>
    <col min="15353" max="15353" width="8.7109375" style="66" customWidth="1"/>
    <col min="15354" max="15354" width="12.140625" style="66" customWidth="1"/>
    <col min="15355" max="15355" width="8.7109375" style="66" customWidth="1"/>
    <col min="15356" max="15356" width="12.140625" style="66" customWidth="1"/>
    <col min="15357" max="15357" width="8.7109375" style="66" customWidth="1"/>
    <col min="15358" max="15358" width="12.140625" style="66" customWidth="1"/>
    <col min="15359" max="15359" width="8.7109375" style="66" customWidth="1"/>
    <col min="15360" max="15360" width="12.140625" style="66" customWidth="1"/>
    <col min="15361" max="15361" width="8.7109375" style="66" customWidth="1"/>
    <col min="15362" max="15362" width="12.140625" style="66" customWidth="1"/>
    <col min="15363" max="15363" width="8.7109375" style="66" customWidth="1"/>
    <col min="15364" max="15364" width="12.140625" style="66" customWidth="1"/>
    <col min="15365" max="15365" width="8.7109375" style="66" customWidth="1"/>
    <col min="15366" max="15366" width="12.140625" style="66" customWidth="1"/>
    <col min="15367" max="15367" width="8.7109375" style="66" customWidth="1"/>
    <col min="15368" max="15368" width="12.140625" style="66" customWidth="1"/>
    <col min="15369" max="15369" width="8.7109375" style="66" customWidth="1"/>
    <col min="15370" max="15370" width="11.28515625" style="66" customWidth="1"/>
    <col min="15371" max="15371" width="11.28515625" style="66" bestFit="1" customWidth="1"/>
    <col min="15372" max="15372" width="9.140625" style="66"/>
    <col min="15373" max="15373" width="10.28515625" style="66" bestFit="1" customWidth="1"/>
    <col min="15374" max="15374" width="13.140625" style="66" customWidth="1"/>
    <col min="15375" max="15602" width="9.140625" style="66"/>
    <col min="15603" max="15603" width="5.42578125" style="66" customWidth="1"/>
    <col min="15604" max="15604" width="56.140625" style="66" customWidth="1"/>
    <col min="15605" max="15605" width="8.7109375" style="66" customWidth="1"/>
    <col min="15606" max="15606" width="12.140625" style="66" customWidth="1"/>
    <col min="15607" max="15607" width="8.7109375" style="66" customWidth="1"/>
    <col min="15608" max="15608" width="12.140625" style="66" customWidth="1"/>
    <col min="15609" max="15609" width="8.7109375" style="66" customWidth="1"/>
    <col min="15610" max="15610" width="12.140625" style="66" customWidth="1"/>
    <col min="15611" max="15611" width="8.7109375" style="66" customWidth="1"/>
    <col min="15612" max="15612" width="12.140625" style="66" customWidth="1"/>
    <col min="15613" max="15613" width="8.7109375" style="66" customWidth="1"/>
    <col min="15614" max="15614" width="12.140625" style="66" customWidth="1"/>
    <col min="15615" max="15615" width="8.7109375" style="66" customWidth="1"/>
    <col min="15616" max="15616" width="12.140625" style="66" customWidth="1"/>
    <col min="15617" max="15617" width="8.7109375" style="66" customWidth="1"/>
    <col min="15618" max="15618" width="12.140625" style="66" customWidth="1"/>
    <col min="15619" max="15619" width="8.7109375" style="66" customWidth="1"/>
    <col min="15620" max="15620" width="12.140625" style="66" customWidth="1"/>
    <col min="15621" max="15621" width="8.7109375" style="66" customWidth="1"/>
    <col min="15622" max="15622" width="12.140625" style="66" customWidth="1"/>
    <col min="15623" max="15623" width="8.7109375" style="66" customWidth="1"/>
    <col min="15624" max="15624" width="12.140625" style="66" customWidth="1"/>
    <col min="15625" max="15625" width="8.7109375" style="66" customWidth="1"/>
    <col min="15626" max="15626" width="11.28515625" style="66" customWidth="1"/>
    <col min="15627" max="15627" width="11.28515625" style="66" bestFit="1" customWidth="1"/>
    <col min="15628" max="15628" width="9.140625" style="66"/>
    <col min="15629" max="15629" width="10.28515625" style="66" bestFit="1" customWidth="1"/>
    <col min="15630" max="15630" width="13.140625" style="66" customWidth="1"/>
    <col min="15631" max="15858" width="9.140625" style="66"/>
    <col min="15859" max="15859" width="5.42578125" style="66" customWidth="1"/>
    <col min="15860" max="15860" width="56.140625" style="66" customWidth="1"/>
    <col min="15861" max="15861" width="8.7109375" style="66" customWidth="1"/>
    <col min="15862" max="15862" width="12.140625" style="66" customWidth="1"/>
    <col min="15863" max="15863" width="8.7109375" style="66" customWidth="1"/>
    <col min="15864" max="15864" width="12.140625" style="66" customWidth="1"/>
    <col min="15865" max="15865" width="8.7109375" style="66" customWidth="1"/>
    <col min="15866" max="15866" width="12.140625" style="66" customWidth="1"/>
    <col min="15867" max="15867" width="8.7109375" style="66" customWidth="1"/>
    <col min="15868" max="15868" width="12.140625" style="66" customWidth="1"/>
    <col min="15869" max="15869" width="8.7109375" style="66" customWidth="1"/>
    <col min="15870" max="15870" width="12.140625" style="66" customWidth="1"/>
    <col min="15871" max="15871" width="8.7109375" style="66" customWidth="1"/>
    <col min="15872" max="15872" width="12.140625" style="66" customWidth="1"/>
    <col min="15873" max="15873" width="8.7109375" style="66" customWidth="1"/>
    <col min="15874" max="15874" width="12.140625" style="66" customWidth="1"/>
    <col min="15875" max="15875" width="8.7109375" style="66" customWidth="1"/>
    <col min="15876" max="15876" width="12.140625" style="66" customWidth="1"/>
    <col min="15877" max="15877" width="8.7109375" style="66" customWidth="1"/>
    <col min="15878" max="15878" width="12.140625" style="66" customWidth="1"/>
    <col min="15879" max="15879" width="8.7109375" style="66" customWidth="1"/>
    <col min="15880" max="15880" width="12.140625" style="66" customWidth="1"/>
    <col min="15881" max="15881" width="8.7109375" style="66" customWidth="1"/>
    <col min="15882" max="15882" width="11.28515625" style="66" customWidth="1"/>
    <col min="15883" max="15883" width="11.28515625" style="66" bestFit="1" customWidth="1"/>
    <col min="15884" max="15884" width="9.140625" style="66"/>
    <col min="15885" max="15885" width="10.28515625" style="66" bestFit="1" customWidth="1"/>
    <col min="15886" max="15886" width="13.140625" style="66" customWidth="1"/>
    <col min="15887" max="16114" width="9.140625" style="66"/>
    <col min="16115" max="16115" width="5.42578125" style="66" customWidth="1"/>
    <col min="16116" max="16116" width="56.140625" style="66" customWidth="1"/>
    <col min="16117" max="16117" width="8.7109375" style="66" customWidth="1"/>
    <col min="16118" max="16118" width="12.140625" style="66" customWidth="1"/>
    <col min="16119" max="16119" width="8.7109375" style="66" customWidth="1"/>
    <col min="16120" max="16120" width="12.140625" style="66" customWidth="1"/>
    <col min="16121" max="16121" width="8.7109375" style="66" customWidth="1"/>
    <col min="16122" max="16122" width="12.140625" style="66" customWidth="1"/>
    <col min="16123" max="16123" width="8.7109375" style="66" customWidth="1"/>
    <col min="16124" max="16124" width="12.140625" style="66" customWidth="1"/>
    <col min="16125" max="16125" width="8.7109375" style="66" customWidth="1"/>
    <col min="16126" max="16126" width="12.140625" style="66" customWidth="1"/>
    <col min="16127" max="16127" width="8.7109375" style="66" customWidth="1"/>
    <col min="16128" max="16128" width="12.140625" style="66" customWidth="1"/>
    <col min="16129" max="16129" width="8.7109375" style="66" customWidth="1"/>
    <col min="16130" max="16130" width="12.140625" style="66" customWidth="1"/>
    <col min="16131" max="16131" width="8.7109375" style="66" customWidth="1"/>
    <col min="16132" max="16132" width="12.140625" style="66" customWidth="1"/>
    <col min="16133" max="16133" width="8.7109375" style="66" customWidth="1"/>
    <col min="16134" max="16134" width="12.140625" style="66" customWidth="1"/>
    <col min="16135" max="16135" width="8.7109375" style="66" customWidth="1"/>
    <col min="16136" max="16136" width="12.140625" style="66" customWidth="1"/>
    <col min="16137" max="16137" width="8.7109375" style="66" customWidth="1"/>
    <col min="16138" max="16138" width="11.28515625" style="66" customWidth="1"/>
    <col min="16139" max="16139" width="11.28515625" style="66" bestFit="1" customWidth="1"/>
    <col min="16140" max="16140" width="9.140625" style="66"/>
    <col min="16141" max="16141" width="10.28515625" style="66" bestFit="1" customWidth="1"/>
    <col min="16142" max="16142" width="13.140625" style="66" customWidth="1"/>
    <col min="16143" max="16384" width="9.140625" style="66"/>
  </cols>
  <sheetData>
    <row r="1" spans="1:18" ht="64.5" customHeight="1" x14ac:dyDescent="0.2">
      <c r="B1" s="67"/>
      <c r="C1" s="67"/>
      <c r="D1" s="67"/>
      <c r="E1" s="67"/>
      <c r="F1" s="67"/>
      <c r="G1" s="67"/>
      <c r="H1" s="67"/>
      <c r="I1" s="67"/>
      <c r="K1" s="68" t="s">
        <v>10</v>
      </c>
      <c r="L1" s="66"/>
    </row>
    <row r="2" spans="1:18" s="5" customFormat="1" ht="12" x14ac:dyDescent="0.25">
      <c r="A2" s="6"/>
      <c r="B2" s="6"/>
      <c r="C2" s="2"/>
      <c r="D2" s="7"/>
      <c r="E2" s="2"/>
      <c r="F2" s="2"/>
      <c r="G2" s="2"/>
      <c r="H2" s="2"/>
    </row>
    <row r="3" spans="1:18" s="5" customFormat="1" ht="12" x14ac:dyDescent="0.25">
      <c r="A3" s="135" t="s">
        <v>34</v>
      </c>
      <c r="B3" s="13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3"/>
      <c r="Q3" s="4"/>
      <c r="R3" s="4"/>
    </row>
    <row r="4" spans="1:18" s="12" customFormat="1" ht="12" x14ac:dyDescent="0.25">
      <c r="A4" s="136" t="s">
        <v>125</v>
      </c>
      <c r="B4" s="130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8"/>
      <c r="P4" s="130"/>
      <c r="Q4" s="11"/>
      <c r="R4" s="11"/>
    </row>
    <row r="5" spans="1:18" s="5" customFormat="1" ht="12" x14ac:dyDescent="0.25">
      <c r="A5" s="136" t="s">
        <v>64</v>
      </c>
      <c r="B5" s="13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3"/>
      <c r="Q5" s="4"/>
      <c r="R5" s="4"/>
    </row>
    <row r="6" spans="1:18" s="5" customFormat="1" ht="12" x14ac:dyDescent="0.25">
      <c r="A6" s="136" t="s">
        <v>40</v>
      </c>
      <c r="B6" s="13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3"/>
      <c r="Q6" s="4"/>
      <c r="R6" s="4"/>
    </row>
    <row r="7" spans="1:18" s="5" customFormat="1" ht="12" x14ac:dyDescent="0.25">
      <c r="A7" s="136" t="s">
        <v>81</v>
      </c>
      <c r="B7" s="13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O7" s="1"/>
      <c r="P7" s="13"/>
      <c r="Q7" s="4"/>
      <c r="R7" s="4"/>
    </row>
    <row r="8" spans="1:18" s="5" customFormat="1" ht="12" x14ac:dyDescent="0.25">
      <c r="A8" s="1"/>
      <c r="B8" s="1"/>
      <c r="C8" s="2"/>
      <c r="D8" s="3"/>
      <c r="E8" s="2"/>
      <c r="F8" s="2"/>
      <c r="G8" s="2"/>
      <c r="H8" s="2"/>
    </row>
    <row r="9" spans="1:18" s="17" customFormat="1" ht="12" x14ac:dyDescent="0.25">
      <c r="A9" s="13"/>
      <c r="B9" s="13"/>
      <c r="C9" s="14"/>
      <c r="D9" s="15"/>
      <c r="E9" s="14"/>
      <c r="F9" s="14"/>
      <c r="G9" s="14"/>
      <c r="H9" s="14"/>
    </row>
    <row r="10" spans="1:18" s="76" customFormat="1" ht="18" customHeight="1" x14ac:dyDescent="0.25">
      <c r="A10" s="72" t="s">
        <v>0</v>
      </c>
      <c r="B10" s="73" t="s">
        <v>11</v>
      </c>
      <c r="C10" s="171" t="s">
        <v>12</v>
      </c>
      <c r="D10" s="171"/>
      <c r="E10" s="171" t="s">
        <v>13</v>
      </c>
      <c r="F10" s="171"/>
      <c r="G10" s="171" t="s">
        <v>126</v>
      </c>
      <c r="H10" s="171"/>
      <c r="I10" s="169" t="s">
        <v>14</v>
      </c>
      <c r="J10" s="170"/>
      <c r="K10" s="74"/>
      <c r="L10" s="75"/>
    </row>
    <row r="11" spans="1:18" s="83" customFormat="1" ht="18" customHeight="1" x14ac:dyDescent="0.25">
      <c r="A11" s="77"/>
      <c r="B11" s="78"/>
      <c r="C11" s="79" t="s">
        <v>15</v>
      </c>
      <c r="D11" s="80" t="s">
        <v>16</v>
      </c>
      <c r="E11" s="79" t="s">
        <v>15</v>
      </c>
      <c r="F11" s="80" t="s">
        <v>16</v>
      </c>
      <c r="G11" s="79" t="s">
        <v>15</v>
      </c>
      <c r="H11" s="80" t="s">
        <v>16</v>
      </c>
      <c r="I11" s="79" t="s">
        <v>15</v>
      </c>
      <c r="J11" s="80" t="s">
        <v>16</v>
      </c>
      <c r="K11" s="81"/>
      <c r="L11" s="82"/>
    </row>
    <row r="12" spans="1:18" s="69" customFormat="1" ht="18" customHeight="1" x14ac:dyDescent="0.25">
      <c r="A12" s="84">
        <v>1</v>
      </c>
      <c r="B12" s="85" t="s">
        <v>41</v>
      </c>
      <c r="C12" s="86">
        <v>1</v>
      </c>
      <c r="D12" s="87">
        <f>C12*$J12</f>
        <v>1407.83</v>
      </c>
      <c r="E12" s="86"/>
      <c r="F12" s="87">
        <f>E12*$J12</f>
        <v>0</v>
      </c>
      <c r="G12" s="86"/>
      <c r="H12" s="87">
        <f>G12*$J12</f>
        <v>0</v>
      </c>
      <c r="I12" s="88">
        <f>C12+E12+G12</f>
        <v>1</v>
      </c>
      <c r="J12" s="87">
        <f>OB_TOTAL!I15</f>
        <v>1407.83</v>
      </c>
      <c r="K12" s="70"/>
      <c r="L12" s="71"/>
    </row>
    <row r="13" spans="1:18" s="69" customFormat="1" ht="18" customHeight="1" x14ac:dyDescent="0.25">
      <c r="A13" s="84">
        <v>2</v>
      </c>
      <c r="B13" s="85" t="s">
        <v>83</v>
      </c>
      <c r="C13" s="86">
        <v>1</v>
      </c>
      <c r="D13" s="87">
        <f t="shared" ref="D13:D21" si="0">C13*$J13</f>
        <v>1220.29</v>
      </c>
      <c r="E13" s="86"/>
      <c r="F13" s="87">
        <f t="shared" ref="F13:F21" si="1">E13*$J13</f>
        <v>0</v>
      </c>
      <c r="G13" s="86"/>
      <c r="H13" s="87">
        <f t="shared" ref="H13:H21" si="2">G13*$J13</f>
        <v>0</v>
      </c>
      <c r="I13" s="88">
        <f t="shared" ref="I13:I21" si="3">C13+E13+G13</f>
        <v>1</v>
      </c>
      <c r="J13" s="87">
        <f>OB_TOTAL!I17</f>
        <v>1220.29</v>
      </c>
      <c r="K13" s="70"/>
      <c r="L13" s="71"/>
    </row>
    <row r="14" spans="1:18" s="69" customFormat="1" ht="18" customHeight="1" x14ac:dyDescent="0.25">
      <c r="A14" s="84">
        <v>3</v>
      </c>
      <c r="B14" s="85" t="s">
        <v>68</v>
      </c>
      <c r="C14" s="86">
        <v>1</v>
      </c>
      <c r="D14" s="87">
        <f t="shared" si="0"/>
        <v>4747.16</v>
      </c>
      <c r="E14" s="86"/>
      <c r="F14" s="87">
        <f t="shared" si="1"/>
        <v>0</v>
      </c>
      <c r="G14" s="86"/>
      <c r="H14" s="87">
        <f t="shared" si="2"/>
        <v>0</v>
      </c>
      <c r="I14" s="88">
        <f t="shared" si="3"/>
        <v>1</v>
      </c>
      <c r="J14" s="87">
        <f>OB_TOTAL!I28</f>
        <v>4747.16</v>
      </c>
      <c r="K14" s="70"/>
      <c r="L14" s="71"/>
    </row>
    <row r="15" spans="1:18" s="69" customFormat="1" ht="18" customHeight="1" x14ac:dyDescent="0.25">
      <c r="A15" s="84">
        <v>4</v>
      </c>
      <c r="B15" s="85" t="s">
        <v>101</v>
      </c>
      <c r="C15" s="86">
        <v>0.7</v>
      </c>
      <c r="D15" s="87">
        <f t="shared" si="0"/>
        <v>8862.8799999999992</v>
      </c>
      <c r="E15" s="86">
        <v>0.3</v>
      </c>
      <c r="F15" s="87">
        <f t="shared" si="1"/>
        <v>3798.38</v>
      </c>
      <c r="G15" s="86"/>
      <c r="H15" s="87">
        <f t="shared" si="2"/>
        <v>0</v>
      </c>
      <c r="I15" s="88">
        <f t="shared" si="3"/>
        <v>1</v>
      </c>
      <c r="J15" s="87">
        <f>OB_TOTAL!I39</f>
        <v>12661.26</v>
      </c>
      <c r="K15" s="70"/>
      <c r="L15" s="71"/>
    </row>
    <row r="16" spans="1:18" s="69" customFormat="1" ht="18" customHeight="1" x14ac:dyDescent="0.25">
      <c r="A16" s="84">
        <v>5</v>
      </c>
      <c r="B16" s="165" t="s">
        <v>151</v>
      </c>
      <c r="C16" s="166">
        <v>0.7</v>
      </c>
      <c r="D16" s="87">
        <f t="shared" si="0"/>
        <v>4466.08</v>
      </c>
      <c r="E16" s="166">
        <v>0.3</v>
      </c>
      <c r="F16" s="87">
        <f t="shared" si="1"/>
        <v>1914.04</v>
      </c>
      <c r="G16" s="166"/>
      <c r="H16" s="87">
        <f t="shared" si="2"/>
        <v>0</v>
      </c>
      <c r="I16" s="88">
        <f t="shared" si="3"/>
        <v>1</v>
      </c>
      <c r="J16" s="167">
        <f>OB_TOTAL!I54</f>
        <v>6380.12</v>
      </c>
      <c r="K16" s="70"/>
      <c r="L16" s="71"/>
    </row>
    <row r="17" spans="1:242" s="69" customFormat="1" ht="18" customHeight="1" x14ac:dyDescent="0.25">
      <c r="A17" s="84">
        <v>6</v>
      </c>
      <c r="B17" s="165" t="s">
        <v>156</v>
      </c>
      <c r="C17" s="166"/>
      <c r="D17" s="87">
        <f t="shared" si="0"/>
        <v>0</v>
      </c>
      <c r="E17" s="166">
        <v>0.5</v>
      </c>
      <c r="F17" s="87">
        <f t="shared" si="1"/>
        <v>1814.67</v>
      </c>
      <c r="G17" s="166">
        <v>0.5</v>
      </c>
      <c r="H17" s="87">
        <v>1814.66</v>
      </c>
      <c r="I17" s="88">
        <f t="shared" si="3"/>
        <v>1</v>
      </c>
      <c r="J17" s="167">
        <f>OB_TOTAL!I58</f>
        <v>3629.33</v>
      </c>
      <c r="K17" s="70"/>
      <c r="L17" s="71"/>
    </row>
    <row r="18" spans="1:242" s="69" customFormat="1" ht="18" customHeight="1" x14ac:dyDescent="0.25">
      <c r="A18" s="84">
        <v>7</v>
      </c>
      <c r="B18" s="165" t="s">
        <v>161</v>
      </c>
      <c r="C18" s="166"/>
      <c r="D18" s="87">
        <f t="shared" si="0"/>
        <v>0</v>
      </c>
      <c r="E18" s="166">
        <v>0.5</v>
      </c>
      <c r="F18" s="87">
        <f t="shared" si="1"/>
        <v>413.08</v>
      </c>
      <c r="G18" s="166">
        <v>0.5</v>
      </c>
      <c r="H18" s="87">
        <f t="shared" si="2"/>
        <v>413.08</v>
      </c>
      <c r="I18" s="88">
        <f t="shared" si="3"/>
        <v>1</v>
      </c>
      <c r="J18" s="167">
        <f>OB_TOTAL!I63</f>
        <v>826.16</v>
      </c>
      <c r="K18" s="70"/>
      <c r="L18" s="71"/>
    </row>
    <row r="19" spans="1:242" s="69" customFormat="1" ht="18" customHeight="1" x14ac:dyDescent="0.25">
      <c r="A19" s="84">
        <v>8</v>
      </c>
      <c r="B19" s="165" t="s">
        <v>165</v>
      </c>
      <c r="C19" s="166"/>
      <c r="D19" s="87">
        <f t="shared" si="0"/>
        <v>0</v>
      </c>
      <c r="E19" s="166">
        <v>0.5</v>
      </c>
      <c r="F19" s="87">
        <f t="shared" si="1"/>
        <v>1339.88</v>
      </c>
      <c r="G19" s="166">
        <v>0.5</v>
      </c>
      <c r="H19" s="87">
        <f t="shared" si="2"/>
        <v>1339.88</v>
      </c>
      <c r="I19" s="88">
        <f t="shared" si="3"/>
        <v>1</v>
      </c>
      <c r="J19" s="167">
        <f>OB_TOTAL!I67</f>
        <v>2679.76</v>
      </c>
      <c r="K19" s="70"/>
      <c r="L19" s="71"/>
    </row>
    <row r="20" spans="1:242" s="69" customFormat="1" ht="18" customHeight="1" x14ac:dyDescent="0.25">
      <c r="A20" s="84">
        <v>9</v>
      </c>
      <c r="B20" s="165" t="s">
        <v>168</v>
      </c>
      <c r="C20" s="166"/>
      <c r="D20" s="87">
        <f t="shared" si="0"/>
        <v>0</v>
      </c>
      <c r="E20" s="166">
        <v>0.5</v>
      </c>
      <c r="F20" s="87">
        <f t="shared" si="1"/>
        <v>3665.91</v>
      </c>
      <c r="G20" s="166">
        <v>0.5</v>
      </c>
      <c r="H20" s="87">
        <f t="shared" si="2"/>
        <v>3665.91</v>
      </c>
      <c r="I20" s="88">
        <f t="shared" si="3"/>
        <v>1</v>
      </c>
      <c r="J20" s="167">
        <f>OB_TOTAL!I69</f>
        <v>7331.82</v>
      </c>
      <c r="K20" s="70"/>
      <c r="L20" s="71"/>
    </row>
    <row r="21" spans="1:242" s="69" customFormat="1" ht="18" customHeight="1" x14ac:dyDescent="0.25">
      <c r="A21" s="84">
        <v>10</v>
      </c>
      <c r="B21" s="85" t="s">
        <v>170</v>
      </c>
      <c r="C21" s="86"/>
      <c r="D21" s="87">
        <f t="shared" si="0"/>
        <v>0</v>
      </c>
      <c r="E21" s="86">
        <v>0.5</v>
      </c>
      <c r="F21" s="87">
        <f t="shared" si="1"/>
        <v>1772.84</v>
      </c>
      <c r="G21" s="86">
        <v>0.5</v>
      </c>
      <c r="H21" s="87">
        <f t="shared" si="2"/>
        <v>1772.84</v>
      </c>
      <c r="I21" s="88">
        <f t="shared" si="3"/>
        <v>1</v>
      </c>
      <c r="J21" s="87">
        <f>OB_TOTAL!I74</f>
        <v>3545.68</v>
      </c>
      <c r="K21" s="70"/>
      <c r="L21" s="71"/>
    </row>
    <row r="22" spans="1:242" s="69" customFormat="1" ht="18" customHeight="1" x14ac:dyDescent="0.2">
      <c r="A22" s="89"/>
      <c r="B22" s="85" t="s">
        <v>17</v>
      </c>
      <c r="C22" s="155">
        <f>D22/$J$22</f>
        <v>0.46600000000000003</v>
      </c>
      <c r="D22" s="90">
        <f>SUM(D12:D21)</f>
        <v>20704.240000000002</v>
      </c>
      <c r="E22" s="155">
        <f>F22/$J$22</f>
        <v>0.33129999999999998</v>
      </c>
      <c r="F22" s="90">
        <f>SUM(F12:F21)</f>
        <v>14718.8</v>
      </c>
      <c r="G22" s="155">
        <f>H22/$J$22</f>
        <v>0.20269999999999999</v>
      </c>
      <c r="H22" s="90">
        <f>SUM(H12:H21)</f>
        <v>9006.3700000000008</v>
      </c>
      <c r="I22" s="91">
        <f>J22/$J$22</f>
        <v>1</v>
      </c>
      <c r="J22" s="92">
        <f>SUM(J12:J21)</f>
        <v>44429.41</v>
      </c>
      <c r="K22" s="70"/>
      <c r="L22" s="66"/>
    </row>
    <row r="23" spans="1:242" s="69" customFormat="1" ht="18" customHeight="1" x14ac:dyDescent="0.2">
      <c r="A23" s="89"/>
      <c r="B23" s="85" t="s">
        <v>18</v>
      </c>
      <c r="C23" s="156">
        <f>C22</f>
        <v>0.46600000000000003</v>
      </c>
      <c r="D23" s="87">
        <f>D22</f>
        <v>20704.240000000002</v>
      </c>
      <c r="E23" s="156">
        <f>F23/$J$22</f>
        <v>0.79730000000000001</v>
      </c>
      <c r="F23" s="87">
        <f>D23+F22</f>
        <v>35423.040000000001</v>
      </c>
      <c r="G23" s="156">
        <f>H23/$J$22</f>
        <v>1</v>
      </c>
      <c r="H23" s="87">
        <f>F23+H22</f>
        <v>44429.41</v>
      </c>
      <c r="I23" s="93"/>
      <c r="J23" s="94"/>
      <c r="K23" s="70"/>
      <c r="L23" s="131"/>
    </row>
    <row r="24" spans="1:242" x14ac:dyDescent="0.2">
      <c r="J24" s="98"/>
      <c r="K24" s="70"/>
      <c r="L24" s="99"/>
    </row>
    <row r="26" spans="1:242" s="102" customFormat="1" ht="24.95" customHeight="1" x14ac:dyDescent="0.2">
      <c r="A26" s="62"/>
      <c r="B26" s="109" t="s">
        <v>79</v>
      </c>
      <c r="C26" s="100"/>
      <c r="D26" s="101"/>
      <c r="E26" s="101"/>
      <c r="F26" s="57"/>
      <c r="G26" s="57"/>
      <c r="H26" s="57"/>
      <c r="I26" s="101"/>
      <c r="J26" s="101"/>
      <c r="K26" s="97"/>
      <c r="L26" s="95"/>
      <c r="M26" s="62"/>
      <c r="N26" s="62"/>
      <c r="O26" s="100"/>
      <c r="P26" s="101"/>
      <c r="Q26" s="101"/>
      <c r="R26" s="57"/>
      <c r="S26" s="99"/>
      <c r="T26" s="62"/>
      <c r="U26" s="62"/>
      <c r="V26" s="100"/>
      <c r="W26" s="101"/>
      <c r="X26" s="101"/>
      <c r="Y26" s="57"/>
      <c r="Z26" s="99"/>
      <c r="AA26" s="62"/>
      <c r="AB26" s="62"/>
      <c r="AC26" s="100"/>
      <c r="AD26" s="101"/>
      <c r="AE26" s="101"/>
      <c r="AF26" s="57"/>
      <c r="AG26" s="99"/>
      <c r="AH26" s="62"/>
      <c r="AI26" s="62"/>
      <c r="AJ26" s="100"/>
      <c r="AK26" s="101"/>
      <c r="AL26" s="101"/>
      <c r="AM26" s="57"/>
      <c r="AN26" s="99"/>
      <c r="AO26" s="62"/>
      <c r="AP26" s="62"/>
      <c r="AQ26" s="100"/>
      <c r="AR26" s="101"/>
      <c r="AS26" s="101"/>
      <c r="AT26" s="57"/>
      <c r="AU26" s="99"/>
      <c r="AV26" s="62"/>
      <c r="AW26" s="62"/>
      <c r="AX26" s="100"/>
      <c r="AY26" s="101"/>
      <c r="AZ26" s="101"/>
      <c r="BA26" s="57"/>
      <c r="BB26" s="99"/>
      <c r="BC26" s="62"/>
      <c r="BD26" s="62"/>
      <c r="BE26" s="100"/>
      <c r="BF26" s="101"/>
      <c r="BG26" s="101"/>
      <c r="BH26" s="57"/>
      <c r="BI26" s="99"/>
      <c r="BJ26" s="62"/>
      <c r="BK26" s="62"/>
      <c r="BL26" s="100"/>
      <c r="BM26" s="101"/>
      <c r="BN26" s="101"/>
      <c r="BO26" s="57"/>
      <c r="BP26" s="99"/>
      <c r="BQ26" s="62"/>
      <c r="BR26" s="62"/>
      <c r="BS26" s="100"/>
      <c r="BT26" s="101"/>
      <c r="BU26" s="101"/>
      <c r="BV26" s="57"/>
      <c r="BW26" s="99"/>
      <c r="BX26" s="62"/>
      <c r="BY26" s="62"/>
      <c r="BZ26" s="100"/>
      <c r="CA26" s="101"/>
      <c r="CB26" s="101"/>
      <c r="CC26" s="57"/>
      <c r="CD26" s="99"/>
      <c r="CE26" s="62"/>
      <c r="CF26" s="62"/>
      <c r="CG26" s="100"/>
      <c r="CH26" s="101"/>
      <c r="CI26" s="101"/>
      <c r="CJ26" s="57"/>
      <c r="CK26" s="99"/>
      <c r="CL26" s="62"/>
      <c r="CM26" s="62"/>
      <c r="CN26" s="100"/>
      <c r="CO26" s="101"/>
      <c r="CP26" s="101"/>
      <c r="CQ26" s="57"/>
      <c r="CR26" s="99"/>
      <c r="CS26" s="62"/>
      <c r="CT26" s="62"/>
      <c r="CU26" s="100"/>
      <c r="CV26" s="101"/>
      <c r="CW26" s="101"/>
      <c r="CX26" s="57"/>
      <c r="CY26" s="99"/>
      <c r="CZ26" s="62"/>
      <c r="DA26" s="62"/>
      <c r="DB26" s="100"/>
      <c r="DC26" s="101"/>
      <c r="DD26" s="101"/>
      <c r="DE26" s="57"/>
      <c r="DF26" s="99"/>
      <c r="DG26" s="62"/>
      <c r="DH26" s="62"/>
      <c r="DI26" s="100"/>
      <c r="DJ26" s="101"/>
      <c r="DK26" s="101"/>
      <c r="DL26" s="57"/>
      <c r="DM26" s="99"/>
      <c r="DN26" s="62"/>
      <c r="DO26" s="62"/>
      <c r="DP26" s="100"/>
      <c r="DQ26" s="101"/>
      <c r="DR26" s="101"/>
      <c r="DS26" s="57"/>
      <c r="DT26" s="99"/>
      <c r="DU26" s="62"/>
      <c r="DV26" s="62"/>
      <c r="DW26" s="100"/>
      <c r="DX26" s="101"/>
      <c r="DY26" s="101"/>
      <c r="DZ26" s="57"/>
      <c r="EA26" s="99"/>
      <c r="EB26" s="62"/>
      <c r="EC26" s="62"/>
      <c r="ED26" s="100"/>
      <c r="EE26" s="101"/>
      <c r="EF26" s="101"/>
      <c r="EG26" s="57"/>
      <c r="EH26" s="99"/>
      <c r="EI26" s="62"/>
      <c r="EJ26" s="62"/>
      <c r="EK26" s="100"/>
      <c r="EL26" s="101"/>
      <c r="EM26" s="101"/>
      <c r="EN26" s="57"/>
      <c r="EO26" s="99"/>
      <c r="EP26" s="62"/>
      <c r="EQ26" s="62"/>
      <c r="ER26" s="100"/>
      <c r="ES26" s="101"/>
      <c r="ET26" s="101"/>
      <c r="EU26" s="57"/>
      <c r="EV26" s="99"/>
      <c r="EW26" s="62"/>
      <c r="EX26" s="62"/>
      <c r="EY26" s="100"/>
      <c r="EZ26" s="101"/>
      <c r="FA26" s="101"/>
      <c r="FB26" s="57"/>
      <c r="FC26" s="99"/>
      <c r="FD26" s="62"/>
      <c r="FE26" s="62"/>
      <c r="FF26" s="100"/>
      <c r="FG26" s="101"/>
      <c r="FH26" s="101"/>
      <c r="FI26" s="57"/>
      <c r="FJ26" s="99"/>
      <c r="FK26" s="62"/>
      <c r="FL26" s="62"/>
      <c r="FM26" s="100"/>
      <c r="FN26" s="101"/>
      <c r="FO26" s="101"/>
      <c r="FP26" s="57"/>
      <c r="FQ26" s="99"/>
      <c r="FR26" s="62"/>
      <c r="FS26" s="62"/>
      <c r="FT26" s="100"/>
      <c r="FU26" s="101"/>
      <c r="FV26" s="101"/>
      <c r="FW26" s="57"/>
      <c r="FX26" s="99"/>
      <c r="FY26" s="62"/>
      <c r="FZ26" s="62"/>
      <c r="GA26" s="100"/>
      <c r="GB26" s="101"/>
      <c r="GC26" s="101"/>
      <c r="GD26" s="57"/>
      <c r="GE26" s="99"/>
      <c r="GF26" s="62"/>
      <c r="GG26" s="62"/>
      <c r="GH26" s="100"/>
      <c r="GI26" s="101"/>
      <c r="GJ26" s="101"/>
      <c r="GK26" s="57"/>
      <c r="GL26" s="99"/>
      <c r="GM26" s="62"/>
      <c r="GN26" s="62"/>
      <c r="GO26" s="100"/>
      <c r="GP26" s="101"/>
      <c r="GQ26" s="101"/>
      <c r="GR26" s="57"/>
      <c r="GS26" s="99"/>
      <c r="GT26" s="62"/>
      <c r="GU26" s="62"/>
      <c r="GV26" s="100"/>
      <c r="GW26" s="101"/>
      <c r="GX26" s="101"/>
      <c r="GY26" s="57"/>
      <c r="GZ26" s="99"/>
      <c r="HA26" s="62"/>
      <c r="HB26" s="62"/>
      <c r="HC26" s="100"/>
      <c r="HD26" s="101"/>
      <c r="HE26" s="101"/>
      <c r="HF26" s="57"/>
      <c r="HG26" s="99"/>
      <c r="HH26" s="62"/>
      <c r="HI26" s="62"/>
      <c r="HJ26" s="100"/>
      <c r="HK26" s="101"/>
      <c r="HL26" s="101"/>
      <c r="HM26" s="57"/>
      <c r="HN26" s="99"/>
      <c r="HO26" s="62"/>
      <c r="HP26" s="62"/>
      <c r="HQ26" s="100"/>
      <c r="HR26" s="101"/>
      <c r="HS26" s="101"/>
      <c r="HT26" s="57"/>
      <c r="HU26" s="99"/>
      <c r="HV26" s="62"/>
      <c r="HW26" s="62"/>
      <c r="HX26" s="100"/>
      <c r="HY26" s="101"/>
      <c r="HZ26" s="101"/>
      <c r="IA26" s="57"/>
      <c r="IB26" s="99"/>
      <c r="IC26" s="62"/>
      <c r="ID26" s="62"/>
      <c r="IE26" s="100"/>
      <c r="IF26" s="101"/>
      <c r="IG26" s="101"/>
      <c r="IH26" s="57"/>
    </row>
    <row r="27" spans="1:242" x14ac:dyDescent="0.2">
      <c r="K27" s="57"/>
    </row>
    <row r="94" spans="1:242" s="96" customFormat="1" x14ac:dyDescent="0.2">
      <c r="A94" s="66"/>
      <c r="B94" s="103"/>
      <c r="D94" s="97"/>
      <c r="E94" s="66"/>
      <c r="F94" s="66"/>
      <c r="G94" s="66"/>
      <c r="H94" s="66"/>
      <c r="I94" s="66"/>
      <c r="J94" s="66"/>
      <c r="K94" s="97"/>
      <c r="L94" s="95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  <c r="CO94" s="66"/>
      <c r="CP94" s="66"/>
      <c r="CQ94" s="66"/>
      <c r="CR94" s="66"/>
      <c r="CS94" s="66"/>
      <c r="CT94" s="66"/>
      <c r="CU94" s="66"/>
      <c r="CV94" s="66"/>
      <c r="CW94" s="66"/>
      <c r="CX94" s="66"/>
      <c r="CY94" s="66"/>
      <c r="CZ94" s="66"/>
      <c r="DA94" s="66"/>
      <c r="DB94" s="66"/>
      <c r="DC94" s="66"/>
      <c r="DD94" s="66"/>
      <c r="DE94" s="66"/>
      <c r="DF94" s="66"/>
      <c r="DG94" s="66"/>
      <c r="DH94" s="66"/>
      <c r="DI94" s="66"/>
      <c r="DJ94" s="66"/>
      <c r="DK94" s="66"/>
      <c r="DL94" s="66"/>
      <c r="DM94" s="66"/>
      <c r="DN94" s="66"/>
      <c r="DO94" s="66"/>
      <c r="DP94" s="66"/>
      <c r="DQ94" s="66"/>
      <c r="DR94" s="66"/>
      <c r="DS94" s="66"/>
      <c r="DT94" s="66"/>
      <c r="DU94" s="66"/>
      <c r="DV94" s="66"/>
      <c r="DW94" s="66"/>
      <c r="DX94" s="66"/>
      <c r="DY94" s="66"/>
      <c r="DZ94" s="66"/>
      <c r="EA94" s="66"/>
      <c r="EB94" s="66"/>
      <c r="EC94" s="66"/>
      <c r="ED94" s="66"/>
      <c r="EE94" s="66"/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/>
      <c r="EW94" s="66"/>
      <c r="EX94" s="66"/>
      <c r="EY94" s="66"/>
      <c r="EZ94" s="66"/>
      <c r="FA94" s="66"/>
      <c r="FB94" s="66"/>
      <c r="FC94" s="66"/>
      <c r="FD94" s="66"/>
      <c r="FE94" s="66"/>
      <c r="FF94" s="66"/>
      <c r="FG94" s="66"/>
      <c r="FH94" s="66"/>
      <c r="FI94" s="66"/>
      <c r="FJ94" s="66"/>
      <c r="FK94" s="66"/>
      <c r="FL94" s="66"/>
      <c r="FM94" s="66"/>
      <c r="FN94" s="66"/>
      <c r="FO94" s="66"/>
      <c r="FP94" s="66"/>
      <c r="FQ94" s="66"/>
      <c r="FR94" s="66"/>
      <c r="FS94" s="66"/>
      <c r="FT94" s="66"/>
      <c r="FU94" s="66"/>
      <c r="FV94" s="66"/>
      <c r="FW94" s="66"/>
      <c r="FX94" s="66"/>
      <c r="FY94" s="66"/>
      <c r="FZ94" s="66"/>
      <c r="GA94" s="66"/>
      <c r="GB94" s="66"/>
      <c r="GC94" s="66"/>
      <c r="GD94" s="66"/>
      <c r="GE94" s="66"/>
      <c r="GF94" s="66"/>
      <c r="GG94" s="66"/>
      <c r="GH94" s="66"/>
      <c r="GI94" s="66"/>
      <c r="GJ94" s="66"/>
      <c r="GK94" s="66"/>
      <c r="GL94" s="66"/>
      <c r="GM94" s="66"/>
      <c r="GN94" s="66"/>
      <c r="GO94" s="66"/>
      <c r="GP94" s="66"/>
      <c r="GQ94" s="66"/>
      <c r="GR94" s="66"/>
      <c r="GS94" s="66"/>
      <c r="GT94" s="66"/>
      <c r="GU94" s="66"/>
      <c r="GV94" s="66"/>
      <c r="GW94" s="66"/>
      <c r="GX94" s="66"/>
      <c r="GY94" s="66"/>
      <c r="GZ94" s="66"/>
      <c r="HA94" s="66"/>
      <c r="HB94" s="66"/>
      <c r="HC94" s="66"/>
      <c r="HD94" s="66"/>
      <c r="HE94" s="66"/>
      <c r="HF94" s="66"/>
      <c r="HG94" s="66"/>
      <c r="HH94" s="66"/>
      <c r="HI94" s="66"/>
      <c r="HJ94" s="66"/>
      <c r="HK94" s="66"/>
      <c r="HL94" s="66"/>
      <c r="HM94" s="66"/>
      <c r="HN94" s="66"/>
      <c r="HO94" s="66"/>
      <c r="HP94" s="66"/>
      <c r="HQ94" s="66"/>
      <c r="HR94" s="66"/>
      <c r="HS94" s="66"/>
      <c r="HT94" s="66"/>
      <c r="HU94" s="66"/>
      <c r="HV94" s="66"/>
      <c r="HW94" s="66"/>
      <c r="HX94" s="66"/>
      <c r="HY94" s="66"/>
      <c r="HZ94" s="66"/>
      <c r="IA94" s="66"/>
      <c r="IB94" s="66"/>
      <c r="IC94" s="66"/>
      <c r="ID94" s="66"/>
      <c r="IE94" s="66"/>
      <c r="IF94" s="66"/>
      <c r="IG94" s="66"/>
      <c r="IH94" s="66"/>
    </row>
  </sheetData>
  <mergeCells count="4">
    <mergeCell ref="I10:J10"/>
    <mergeCell ref="C10:D10"/>
    <mergeCell ref="E10:F10"/>
    <mergeCell ref="G10:H10"/>
  </mergeCells>
  <printOptions horizontalCentered="1"/>
  <pageMargins left="0.19685039370078741" right="0.19685039370078741" top="0.39370078740157483" bottom="0.39370078740157483" header="0.51181102362204722" footer="0.51181102362204722"/>
  <pageSetup paperSize="9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8"/>
  <sheetViews>
    <sheetView showGridLines="0" zoomScale="85" zoomScaleNormal="85" workbookViewId="0">
      <selection activeCell="B2" sqref="B2:D19"/>
    </sheetView>
  </sheetViews>
  <sheetFormatPr defaultColWidth="12.5703125" defaultRowHeight="12.75" x14ac:dyDescent="0.2"/>
  <cols>
    <col min="1" max="1" width="12.5703125" style="133"/>
    <col min="2" max="2" width="46.140625" style="133" customWidth="1"/>
    <col min="3" max="3" width="12.7109375" style="133" customWidth="1"/>
    <col min="4" max="4" width="36.85546875" style="133" customWidth="1"/>
    <col min="5" max="244" width="12.5703125" style="133"/>
    <col min="245" max="245" width="40.85546875" style="133" customWidth="1"/>
    <col min="246" max="246" width="37.5703125" style="133" customWidth="1"/>
    <col min="247" max="500" width="12.5703125" style="133"/>
    <col min="501" max="501" width="40.85546875" style="133" customWidth="1"/>
    <col min="502" max="502" width="37.5703125" style="133" customWidth="1"/>
    <col min="503" max="756" width="12.5703125" style="133"/>
    <col min="757" max="757" width="40.85546875" style="133" customWidth="1"/>
    <col min="758" max="758" width="37.5703125" style="133" customWidth="1"/>
    <col min="759" max="1012" width="12.5703125" style="133"/>
    <col min="1013" max="1013" width="40.85546875" style="133" customWidth="1"/>
    <col min="1014" max="1014" width="37.5703125" style="133" customWidth="1"/>
    <col min="1015" max="1268" width="12.5703125" style="133"/>
    <col min="1269" max="1269" width="40.85546875" style="133" customWidth="1"/>
    <col min="1270" max="1270" width="37.5703125" style="133" customWidth="1"/>
    <col min="1271" max="1524" width="12.5703125" style="133"/>
    <col min="1525" max="1525" width="40.85546875" style="133" customWidth="1"/>
    <col min="1526" max="1526" width="37.5703125" style="133" customWidth="1"/>
    <col min="1527" max="1780" width="12.5703125" style="133"/>
    <col min="1781" max="1781" width="40.85546875" style="133" customWidth="1"/>
    <col min="1782" max="1782" width="37.5703125" style="133" customWidth="1"/>
    <col min="1783" max="2036" width="12.5703125" style="133"/>
    <col min="2037" max="2037" width="40.85546875" style="133" customWidth="1"/>
    <col min="2038" max="2038" width="37.5703125" style="133" customWidth="1"/>
    <col min="2039" max="2292" width="12.5703125" style="133"/>
    <col min="2293" max="2293" width="40.85546875" style="133" customWidth="1"/>
    <col min="2294" max="2294" width="37.5703125" style="133" customWidth="1"/>
    <col min="2295" max="2548" width="12.5703125" style="133"/>
    <col min="2549" max="2549" width="40.85546875" style="133" customWidth="1"/>
    <col min="2550" max="2550" width="37.5703125" style="133" customWidth="1"/>
    <col min="2551" max="2804" width="12.5703125" style="133"/>
    <col min="2805" max="2805" width="40.85546875" style="133" customWidth="1"/>
    <col min="2806" max="2806" width="37.5703125" style="133" customWidth="1"/>
    <col min="2807" max="3060" width="12.5703125" style="133"/>
    <col min="3061" max="3061" width="40.85546875" style="133" customWidth="1"/>
    <col min="3062" max="3062" width="37.5703125" style="133" customWidth="1"/>
    <col min="3063" max="3316" width="12.5703125" style="133"/>
    <col min="3317" max="3317" width="40.85546875" style="133" customWidth="1"/>
    <col min="3318" max="3318" width="37.5703125" style="133" customWidth="1"/>
    <col min="3319" max="3572" width="12.5703125" style="133"/>
    <col min="3573" max="3573" width="40.85546875" style="133" customWidth="1"/>
    <col min="3574" max="3574" width="37.5703125" style="133" customWidth="1"/>
    <col min="3575" max="3828" width="12.5703125" style="133"/>
    <col min="3829" max="3829" width="40.85546875" style="133" customWidth="1"/>
    <col min="3830" max="3830" width="37.5703125" style="133" customWidth="1"/>
    <col min="3831" max="4084" width="12.5703125" style="133"/>
    <col min="4085" max="4085" width="40.85546875" style="133" customWidth="1"/>
    <col min="4086" max="4086" width="37.5703125" style="133" customWidth="1"/>
    <col min="4087" max="4340" width="12.5703125" style="133"/>
    <col min="4341" max="4341" width="40.85546875" style="133" customWidth="1"/>
    <col min="4342" max="4342" width="37.5703125" style="133" customWidth="1"/>
    <col min="4343" max="4596" width="12.5703125" style="133"/>
    <col min="4597" max="4597" width="40.85546875" style="133" customWidth="1"/>
    <col min="4598" max="4598" width="37.5703125" style="133" customWidth="1"/>
    <col min="4599" max="4852" width="12.5703125" style="133"/>
    <col min="4853" max="4853" width="40.85546875" style="133" customWidth="1"/>
    <col min="4854" max="4854" width="37.5703125" style="133" customWidth="1"/>
    <col min="4855" max="5108" width="12.5703125" style="133"/>
    <col min="5109" max="5109" width="40.85546875" style="133" customWidth="1"/>
    <col min="5110" max="5110" width="37.5703125" style="133" customWidth="1"/>
    <col min="5111" max="5364" width="12.5703125" style="133"/>
    <col min="5365" max="5365" width="40.85546875" style="133" customWidth="1"/>
    <col min="5366" max="5366" width="37.5703125" style="133" customWidth="1"/>
    <col min="5367" max="5620" width="12.5703125" style="133"/>
    <col min="5621" max="5621" width="40.85546875" style="133" customWidth="1"/>
    <col min="5622" max="5622" width="37.5703125" style="133" customWidth="1"/>
    <col min="5623" max="5876" width="12.5703125" style="133"/>
    <col min="5877" max="5877" width="40.85546875" style="133" customWidth="1"/>
    <col min="5878" max="5878" width="37.5703125" style="133" customWidth="1"/>
    <col min="5879" max="6132" width="12.5703125" style="133"/>
    <col min="6133" max="6133" width="40.85546875" style="133" customWidth="1"/>
    <col min="6134" max="6134" width="37.5703125" style="133" customWidth="1"/>
    <col min="6135" max="6388" width="12.5703125" style="133"/>
    <col min="6389" max="6389" width="40.85546875" style="133" customWidth="1"/>
    <col min="6390" max="6390" width="37.5703125" style="133" customWidth="1"/>
    <col min="6391" max="6644" width="12.5703125" style="133"/>
    <col min="6645" max="6645" width="40.85546875" style="133" customWidth="1"/>
    <col min="6646" max="6646" width="37.5703125" style="133" customWidth="1"/>
    <col min="6647" max="6900" width="12.5703125" style="133"/>
    <col min="6901" max="6901" width="40.85546875" style="133" customWidth="1"/>
    <col min="6902" max="6902" width="37.5703125" style="133" customWidth="1"/>
    <col min="6903" max="7156" width="12.5703125" style="133"/>
    <col min="7157" max="7157" width="40.85546875" style="133" customWidth="1"/>
    <col min="7158" max="7158" width="37.5703125" style="133" customWidth="1"/>
    <col min="7159" max="7412" width="12.5703125" style="133"/>
    <col min="7413" max="7413" width="40.85546875" style="133" customWidth="1"/>
    <col min="7414" max="7414" width="37.5703125" style="133" customWidth="1"/>
    <col min="7415" max="7668" width="12.5703125" style="133"/>
    <col min="7669" max="7669" width="40.85546875" style="133" customWidth="1"/>
    <col min="7670" max="7670" width="37.5703125" style="133" customWidth="1"/>
    <col min="7671" max="7924" width="12.5703125" style="133"/>
    <col min="7925" max="7925" width="40.85546875" style="133" customWidth="1"/>
    <col min="7926" max="7926" width="37.5703125" style="133" customWidth="1"/>
    <col min="7927" max="8180" width="12.5703125" style="133"/>
    <col min="8181" max="8181" width="40.85546875" style="133" customWidth="1"/>
    <col min="8182" max="8182" width="37.5703125" style="133" customWidth="1"/>
    <col min="8183" max="8436" width="12.5703125" style="133"/>
    <col min="8437" max="8437" width="40.85546875" style="133" customWidth="1"/>
    <col min="8438" max="8438" width="37.5703125" style="133" customWidth="1"/>
    <col min="8439" max="8692" width="12.5703125" style="133"/>
    <col min="8693" max="8693" width="40.85546875" style="133" customWidth="1"/>
    <col min="8694" max="8694" width="37.5703125" style="133" customWidth="1"/>
    <col min="8695" max="8948" width="12.5703125" style="133"/>
    <col min="8949" max="8949" width="40.85546875" style="133" customWidth="1"/>
    <col min="8950" max="8950" width="37.5703125" style="133" customWidth="1"/>
    <col min="8951" max="9204" width="12.5703125" style="133"/>
    <col min="9205" max="9205" width="40.85546875" style="133" customWidth="1"/>
    <col min="9206" max="9206" width="37.5703125" style="133" customWidth="1"/>
    <col min="9207" max="9460" width="12.5703125" style="133"/>
    <col min="9461" max="9461" width="40.85546875" style="133" customWidth="1"/>
    <col min="9462" max="9462" width="37.5703125" style="133" customWidth="1"/>
    <col min="9463" max="9716" width="12.5703125" style="133"/>
    <col min="9717" max="9717" width="40.85546875" style="133" customWidth="1"/>
    <col min="9718" max="9718" width="37.5703125" style="133" customWidth="1"/>
    <col min="9719" max="9972" width="12.5703125" style="133"/>
    <col min="9973" max="9973" width="40.85546875" style="133" customWidth="1"/>
    <col min="9974" max="9974" width="37.5703125" style="133" customWidth="1"/>
    <col min="9975" max="10228" width="12.5703125" style="133"/>
    <col min="10229" max="10229" width="40.85546875" style="133" customWidth="1"/>
    <col min="10230" max="10230" width="37.5703125" style="133" customWidth="1"/>
    <col min="10231" max="10484" width="12.5703125" style="133"/>
    <col min="10485" max="10485" width="40.85546875" style="133" customWidth="1"/>
    <col min="10486" max="10486" width="37.5703125" style="133" customWidth="1"/>
    <col min="10487" max="10740" width="12.5703125" style="133"/>
    <col min="10741" max="10741" width="40.85546875" style="133" customWidth="1"/>
    <col min="10742" max="10742" width="37.5703125" style="133" customWidth="1"/>
    <col min="10743" max="10996" width="12.5703125" style="133"/>
    <col min="10997" max="10997" width="40.85546875" style="133" customWidth="1"/>
    <col min="10998" max="10998" width="37.5703125" style="133" customWidth="1"/>
    <col min="10999" max="11252" width="12.5703125" style="133"/>
    <col min="11253" max="11253" width="40.85546875" style="133" customWidth="1"/>
    <col min="11254" max="11254" width="37.5703125" style="133" customWidth="1"/>
    <col min="11255" max="11508" width="12.5703125" style="133"/>
    <col min="11509" max="11509" width="40.85546875" style="133" customWidth="1"/>
    <col min="11510" max="11510" width="37.5703125" style="133" customWidth="1"/>
    <col min="11511" max="11764" width="12.5703125" style="133"/>
    <col min="11765" max="11765" width="40.85546875" style="133" customWidth="1"/>
    <col min="11766" max="11766" width="37.5703125" style="133" customWidth="1"/>
    <col min="11767" max="12020" width="12.5703125" style="133"/>
    <col min="12021" max="12021" width="40.85546875" style="133" customWidth="1"/>
    <col min="12022" max="12022" width="37.5703125" style="133" customWidth="1"/>
    <col min="12023" max="12276" width="12.5703125" style="133"/>
    <col min="12277" max="12277" width="40.85546875" style="133" customWidth="1"/>
    <col min="12278" max="12278" width="37.5703125" style="133" customWidth="1"/>
    <col min="12279" max="12532" width="12.5703125" style="133"/>
    <col min="12533" max="12533" width="40.85546875" style="133" customWidth="1"/>
    <col min="12534" max="12534" width="37.5703125" style="133" customWidth="1"/>
    <col min="12535" max="12788" width="12.5703125" style="133"/>
    <col min="12789" max="12789" width="40.85546875" style="133" customWidth="1"/>
    <col min="12790" max="12790" width="37.5703125" style="133" customWidth="1"/>
    <col min="12791" max="13044" width="12.5703125" style="133"/>
    <col min="13045" max="13045" width="40.85546875" style="133" customWidth="1"/>
    <col min="13046" max="13046" width="37.5703125" style="133" customWidth="1"/>
    <col min="13047" max="13300" width="12.5703125" style="133"/>
    <col min="13301" max="13301" width="40.85546875" style="133" customWidth="1"/>
    <col min="13302" max="13302" width="37.5703125" style="133" customWidth="1"/>
    <col min="13303" max="13556" width="12.5703125" style="133"/>
    <col min="13557" max="13557" width="40.85546875" style="133" customWidth="1"/>
    <col min="13558" max="13558" width="37.5703125" style="133" customWidth="1"/>
    <col min="13559" max="13812" width="12.5703125" style="133"/>
    <col min="13813" max="13813" width="40.85546875" style="133" customWidth="1"/>
    <col min="13814" max="13814" width="37.5703125" style="133" customWidth="1"/>
    <col min="13815" max="14068" width="12.5703125" style="133"/>
    <col min="14069" max="14069" width="40.85546875" style="133" customWidth="1"/>
    <col min="14070" max="14070" width="37.5703125" style="133" customWidth="1"/>
    <col min="14071" max="14324" width="12.5703125" style="133"/>
    <col min="14325" max="14325" width="40.85546875" style="133" customWidth="1"/>
    <col min="14326" max="14326" width="37.5703125" style="133" customWidth="1"/>
    <col min="14327" max="14580" width="12.5703125" style="133"/>
    <col min="14581" max="14581" width="40.85546875" style="133" customWidth="1"/>
    <col min="14582" max="14582" width="37.5703125" style="133" customWidth="1"/>
    <col min="14583" max="14836" width="12.5703125" style="133"/>
    <col min="14837" max="14837" width="40.85546875" style="133" customWidth="1"/>
    <col min="14838" max="14838" width="37.5703125" style="133" customWidth="1"/>
    <col min="14839" max="15092" width="12.5703125" style="133"/>
    <col min="15093" max="15093" width="40.85546875" style="133" customWidth="1"/>
    <col min="15094" max="15094" width="37.5703125" style="133" customWidth="1"/>
    <col min="15095" max="15348" width="12.5703125" style="133"/>
    <col min="15349" max="15349" width="40.85546875" style="133" customWidth="1"/>
    <col min="15350" max="15350" width="37.5703125" style="133" customWidth="1"/>
    <col min="15351" max="15604" width="12.5703125" style="133"/>
    <col min="15605" max="15605" width="40.85546875" style="133" customWidth="1"/>
    <col min="15606" max="15606" width="37.5703125" style="133" customWidth="1"/>
    <col min="15607" max="15860" width="12.5703125" style="133"/>
    <col min="15861" max="15861" width="40.85546875" style="133" customWidth="1"/>
    <col min="15862" max="15862" width="37.5703125" style="133" customWidth="1"/>
    <col min="15863" max="16116" width="12.5703125" style="133"/>
    <col min="16117" max="16117" width="40.85546875" style="133" customWidth="1"/>
    <col min="16118" max="16118" width="37.5703125" style="133" customWidth="1"/>
    <col min="16119" max="16384" width="12.5703125" style="133"/>
  </cols>
  <sheetData>
    <row r="1" spans="2:4" ht="13.5" customHeight="1" thickBot="1" x14ac:dyDescent="0.25"/>
    <row r="2" spans="2:4" ht="15.75" customHeight="1" x14ac:dyDescent="0.2">
      <c r="B2" s="172" t="s">
        <v>82</v>
      </c>
      <c r="C2" s="173"/>
      <c r="D2" s="174"/>
    </row>
    <row r="3" spans="2:4" ht="46.5" customHeight="1" thickBot="1" x14ac:dyDescent="0.25">
      <c r="B3" s="175"/>
      <c r="C3" s="176"/>
      <c r="D3" s="177"/>
    </row>
    <row r="4" spans="2:4" ht="44.25" customHeight="1" x14ac:dyDescent="0.2">
      <c r="B4" s="137" t="s">
        <v>35</v>
      </c>
      <c r="C4" s="138" t="s">
        <v>43</v>
      </c>
      <c r="D4" s="139">
        <v>3.92</v>
      </c>
    </row>
    <row r="5" spans="2:4" ht="44.25" hidden="1" customHeight="1" x14ac:dyDescent="0.2">
      <c r="B5" s="137" t="s">
        <v>44</v>
      </c>
      <c r="C5" s="138" t="s">
        <v>45</v>
      </c>
      <c r="D5" s="139">
        <v>0</v>
      </c>
    </row>
    <row r="6" spans="2:4" ht="44.25" customHeight="1" x14ac:dyDescent="0.2">
      <c r="B6" s="137" t="s">
        <v>36</v>
      </c>
      <c r="C6" s="138" t="s">
        <v>46</v>
      </c>
      <c r="D6" s="139">
        <v>0.97</v>
      </c>
    </row>
    <row r="7" spans="2:4" ht="44.25" customHeight="1" x14ac:dyDescent="0.2">
      <c r="B7" s="137" t="s">
        <v>47</v>
      </c>
      <c r="C7" s="138" t="s">
        <v>48</v>
      </c>
      <c r="D7" s="139">
        <v>0.8</v>
      </c>
    </row>
    <row r="8" spans="2:4" ht="44.25" customHeight="1" x14ac:dyDescent="0.2">
      <c r="B8" s="137" t="s">
        <v>37</v>
      </c>
      <c r="C8" s="138" t="s">
        <v>49</v>
      </c>
      <c r="D8" s="139">
        <v>0.59</v>
      </c>
    </row>
    <row r="9" spans="2:4" ht="44.25" customHeight="1" thickBot="1" x14ac:dyDescent="0.25">
      <c r="B9" s="137" t="s">
        <v>38</v>
      </c>
      <c r="C9" s="138" t="s">
        <v>50</v>
      </c>
      <c r="D9" s="139">
        <v>6.8</v>
      </c>
    </row>
    <row r="10" spans="2:4" ht="44.25" customHeight="1" x14ac:dyDescent="0.2">
      <c r="B10" s="178" t="s">
        <v>51</v>
      </c>
      <c r="C10" s="140" t="s">
        <v>52</v>
      </c>
      <c r="D10" s="141">
        <v>2</v>
      </c>
    </row>
    <row r="11" spans="2:4" ht="44.25" customHeight="1" x14ac:dyDescent="0.2">
      <c r="B11" s="179"/>
      <c r="C11" s="142" t="s">
        <v>53</v>
      </c>
      <c r="D11" s="143">
        <v>0.65</v>
      </c>
    </row>
    <row r="12" spans="2:4" ht="44.25" customHeight="1" x14ac:dyDescent="0.2">
      <c r="B12" s="179"/>
      <c r="C12" s="142" t="s">
        <v>54</v>
      </c>
      <c r="D12" s="143">
        <v>3</v>
      </c>
    </row>
    <row r="13" spans="2:4" ht="44.25" customHeight="1" x14ac:dyDescent="0.2">
      <c r="B13" s="180"/>
      <c r="C13" s="144" t="s">
        <v>55</v>
      </c>
      <c r="D13" s="143">
        <v>0</v>
      </c>
    </row>
    <row r="14" spans="2:4" ht="44.25" customHeight="1" thickBot="1" x14ac:dyDescent="0.25">
      <c r="B14" s="145" t="s">
        <v>56</v>
      </c>
      <c r="C14" s="146"/>
      <c r="D14" s="147">
        <f>SUM(D10:D13)</f>
        <v>5.65</v>
      </c>
    </row>
    <row r="15" spans="2:4" ht="44.25" customHeight="1" thickBot="1" x14ac:dyDescent="0.25">
      <c r="B15" s="148" t="s">
        <v>57</v>
      </c>
      <c r="C15" s="149" t="s">
        <v>39</v>
      </c>
      <c r="D15" s="150">
        <f>(((((1+(D4+D5+D6+D7)/100)*(1+D8/100)*(1+D9/100))/(1-D14/100))-1)*100)</f>
        <v>20.34</v>
      </c>
    </row>
    <row r="16" spans="2:4" ht="44.25" hidden="1" customHeight="1" thickBot="1" x14ac:dyDescent="0.25">
      <c r="B16" s="151" t="s">
        <v>58</v>
      </c>
      <c r="C16" s="149" t="s">
        <v>39</v>
      </c>
      <c r="D16" s="150">
        <f>D15-10</f>
        <v>10.34</v>
      </c>
    </row>
    <row r="17" spans="2:4" ht="44.25" customHeight="1" thickBot="1" x14ac:dyDescent="0.25">
      <c r="B17" s="181" t="s">
        <v>59</v>
      </c>
      <c r="C17" s="182"/>
      <c r="D17" s="183"/>
    </row>
    <row r="18" spans="2:4" ht="39" customHeight="1" thickBot="1" x14ac:dyDescent="0.25">
      <c r="B18" s="184" t="s">
        <v>60</v>
      </c>
      <c r="C18" s="185"/>
      <c r="D18" s="186"/>
    </row>
    <row r="19" spans="2:4" ht="35.25" customHeight="1" thickBot="1" x14ac:dyDescent="0.25">
      <c r="B19" s="187" t="s">
        <v>61</v>
      </c>
      <c r="C19" s="188"/>
      <c r="D19" s="189"/>
    </row>
    <row r="20" spans="2:4" x14ac:dyDescent="0.2">
      <c r="B20" s="152"/>
      <c r="C20" s="152"/>
      <c r="D20" s="152"/>
    </row>
    <row r="21" spans="2:4" x14ac:dyDescent="0.2">
      <c r="B21" s="152"/>
      <c r="C21" s="152"/>
      <c r="D21" s="152"/>
    </row>
    <row r="22" spans="2:4" x14ac:dyDescent="0.2">
      <c r="B22" s="152"/>
      <c r="C22" s="152"/>
      <c r="D22" s="152"/>
    </row>
    <row r="23" spans="2:4" ht="15" x14ac:dyDescent="0.2">
      <c r="B23" s="153" t="s">
        <v>62</v>
      </c>
      <c r="C23" s="152"/>
      <c r="D23" s="152"/>
    </row>
    <row r="24" spans="2:4" ht="15" x14ac:dyDescent="0.25">
      <c r="B24" s="154" t="s">
        <v>63</v>
      </c>
      <c r="C24" s="152"/>
      <c r="D24" s="152"/>
    </row>
    <row r="25" spans="2:4" x14ac:dyDescent="0.2">
      <c r="B25" s="152"/>
      <c r="C25" s="152"/>
      <c r="D25" s="152"/>
    </row>
    <row r="26" spans="2:4" x14ac:dyDescent="0.2">
      <c r="B26" s="152"/>
      <c r="C26" s="152"/>
      <c r="D26" s="152"/>
    </row>
    <row r="38" spans="1:4" x14ac:dyDescent="0.2">
      <c r="A38" s="134"/>
      <c r="B38" s="134"/>
      <c r="C38" s="134"/>
      <c r="D38" s="134"/>
    </row>
    <row r="55" spans="4:23" x14ac:dyDescent="0.2"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</row>
    <row r="56" spans="4:23" x14ac:dyDescent="0.2"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</row>
    <row r="58" spans="4:23" x14ac:dyDescent="0.2"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</row>
  </sheetData>
  <mergeCells count="5">
    <mergeCell ref="B2:D3"/>
    <mergeCell ref="B10:B13"/>
    <mergeCell ref="B17:D17"/>
    <mergeCell ref="B18:D18"/>
    <mergeCell ref="B19:D19"/>
  </mergeCells>
  <pageMargins left="1.1811023622047245" right="0.78740157480314965" top="1.1811023622047245" bottom="0.78740157480314965" header="0.51181102362204722" footer="0.51181102362204722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OB_TOTAL</vt:lpstr>
      <vt:lpstr>CRONOGRAMA PROPOSTO</vt:lpstr>
      <vt:lpstr>BDI</vt:lpstr>
      <vt:lpstr>'CRONOGRAMA PROPOSTO'!Area_de_impressao</vt:lpstr>
      <vt:lpstr>OB_TOTAL!Area_de_impressao</vt:lpstr>
      <vt:lpstr>OB_TOTAL!Titulos_de_impressao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Schneider</dc:creator>
  <cp:lastModifiedBy>Emerson Gonçalves</cp:lastModifiedBy>
  <cp:lastPrinted>2023-02-22T19:41:58Z</cp:lastPrinted>
  <dcterms:created xsi:type="dcterms:W3CDTF">2020-02-03T13:13:42Z</dcterms:created>
  <dcterms:modified xsi:type="dcterms:W3CDTF">2023-02-23T16:21:35Z</dcterms:modified>
</cp:coreProperties>
</file>