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11"/>
  <workbookPr/>
  <mc:AlternateContent xmlns:mc="http://schemas.openxmlformats.org/markup-compatibility/2006">
    <mc:Choice Requires="x15">
      <x15ac:absPath xmlns:x15ac="http://schemas.microsoft.com/office/spreadsheetml/2010/11/ac" url="https://pienprgovbr-my.sharepoint.com/personal/emerson_goncalves_pien_pr_gov_br/Documents/Área de Trabalho/emerson/VERSÃO FINAL IMPRESSÃO/KO-301 ATERRADO ALTO/LICITAÇÃO/"/>
    </mc:Choice>
  </mc:AlternateContent>
  <xr:revisionPtr revIDLastSave="0" documentId="8_{9FA27251-E19D-4C26-8A41-EA09D8C4079B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OB_TOTAL" sheetId="2" r:id="rId1"/>
    <sheet name="CRONOGRAMA PROPOSTO" sheetId="3" r:id="rId2"/>
    <sheet name="COMP-01" sheetId="6" r:id="rId3"/>
    <sheet name="BDI" sheetId="7" r:id="rId4"/>
  </sheets>
  <externalReferences>
    <externalReference r:id="rId5"/>
    <externalReference r:id="rId6"/>
  </externalReferences>
  <definedNames>
    <definedName name="_DER2006">#REF!</definedName>
    <definedName name="_DER2007">#REF!</definedName>
    <definedName name="_Fill" localSheetId="0" hidden="1">#REF!</definedName>
    <definedName name="_Fill" hidden="1">#REF!</definedName>
    <definedName name="_xlnm._FilterDatabase" localSheetId="1" hidden="1">'CRONOGRAMA PROPOSTO'!$B$29:$BR$92</definedName>
    <definedName name="_xlnm._FilterDatabase" localSheetId="0" hidden="1">OB_TOTAL!$A$15:$W$56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demir" hidden="1">{#N/A,#N/A,FALSE,"Cronograma";#N/A,#N/A,FALSE,"Cronogr. 2"}</definedName>
    <definedName name="_xlnm.Print_Area" localSheetId="3">BDI!$A$1:$C$17</definedName>
    <definedName name="_xlnm.Print_Area" localSheetId="1">'CRONOGRAMA PROPOSTO'!$A$1:$BT$25</definedName>
    <definedName name="_xlnm.Print_Area" localSheetId="0">OB_TOTAL!$A$1:$R$64</definedName>
    <definedName name="as" hidden="1">#REF!</definedName>
    <definedName name="bosta" hidden="1">{#N/A,#N/A,FALSE,"Cronograma";#N/A,#N/A,FALSE,"Cronogr. 2"}</definedName>
    <definedName name="CA´L" hidden="1">{#N/A,#N/A,FALSE,"Cronograma";#N/A,#N/A,FALSE,"Cronogr. 2"}</definedName>
    <definedName name="concorrentes" hidden="1">{#N/A,#N/A,FALSE,"Cronograma";#N/A,#N/A,FALSE,"Cronogr. 2"}</definedName>
    <definedName name="d">[1]proposta!#REF!</definedName>
    <definedName name="NCOMPOSICOES">23</definedName>
    <definedName name="Popular" hidden="1">{#N/A,#N/A,FALSE,"Cronograma";#N/A,#N/A,FALSE,"Cronogr. 2"}</definedName>
    <definedName name="rio" hidden="1">{#N/A,#N/A,FALSE,"Cronograma";#N/A,#N/A,FALSE,"Cronogr. 2"}</definedName>
    <definedName name="ss" hidden="1">{#N/A,#N/A,FALSE,"Cronograma";#N/A,#N/A,FALSE,"Cronogr. 2"}</definedName>
    <definedName name="tabelaDER2006">#REF!</definedName>
    <definedName name="teste">#REF!</definedName>
    <definedName name="_xlnm.Print_Titles" localSheetId="0">OB_TOTAL!$14:$15</definedName>
    <definedName name="VIAPLAN">#REF!</definedName>
    <definedName name="wrn.Cronograma." hidden="1">{#N/A,#N/A,FALSE,"Cronograma";#N/A,#N/A,FALSE,"Cronogr. 2"}</definedName>
    <definedName name="wrn.GERAL." hidden="1">{#N/A,#N/A,FALSE,"ET-CAPA";#N/A,#N/A,FALSE,"ET-PAG1";#N/A,#N/A,FALSE,"ET-PAG2";#N/A,#N/A,FALSE,"ET-PAG3";#N/A,#N/A,FALSE,"ET-PAG4";#N/A,#N/A,FALSE,"ET-PAG5"}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7" l="1"/>
  <c r="BS15" i="3" l="1"/>
  <c r="BS13" i="3"/>
  <c r="BS14" i="3"/>
  <c r="BS12" i="3"/>
  <c r="BN15" i="3" l="1"/>
  <c r="BN14" i="3"/>
  <c r="BN13" i="3"/>
  <c r="BN12" i="3"/>
  <c r="BL15" i="3"/>
  <c r="BL14" i="3"/>
  <c r="BL13" i="3"/>
  <c r="BL12" i="3"/>
  <c r="BJ15" i="3"/>
  <c r="BJ14" i="3"/>
  <c r="BJ13" i="3"/>
  <c r="BJ12" i="3"/>
  <c r="BH15" i="3"/>
  <c r="BH14" i="3"/>
  <c r="BH13" i="3"/>
  <c r="BH12" i="3"/>
  <c r="BF15" i="3"/>
  <c r="BF14" i="3"/>
  <c r="BF13" i="3"/>
  <c r="BF12" i="3"/>
  <c r="BD15" i="3"/>
  <c r="BD14" i="3"/>
  <c r="BD13" i="3"/>
  <c r="BD12" i="3"/>
  <c r="BB15" i="3"/>
  <c r="BB14" i="3"/>
  <c r="BB13" i="3"/>
  <c r="BB12" i="3"/>
  <c r="AZ15" i="3"/>
  <c r="AZ14" i="3"/>
  <c r="AZ13" i="3"/>
  <c r="AZ12" i="3"/>
  <c r="AX15" i="3"/>
  <c r="AX14" i="3"/>
  <c r="AX13" i="3"/>
  <c r="AX12" i="3"/>
  <c r="AV15" i="3"/>
  <c r="AV14" i="3"/>
  <c r="AV13" i="3"/>
  <c r="AV12" i="3"/>
  <c r="AT15" i="3"/>
  <c r="AT14" i="3"/>
  <c r="AT13" i="3"/>
  <c r="AT12" i="3"/>
  <c r="AR15" i="3"/>
  <c r="AR14" i="3"/>
  <c r="AR13" i="3"/>
  <c r="AR12" i="3"/>
  <c r="AP15" i="3"/>
  <c r="AP14" i="3"/>
  <c r="AP13" i="3"/>
  <c r="AP12" i="3"/>
  <c r="AN15" i="3"/>
  <c r="AN14" i="3"/>
  <c r="AN13" i="3"/>
  <c r="AN12" i="3"/>
  <c r="AL15" i="3"/>
  <c r="AL14" i="3"/>
  <c r="AL13" i="3"/>
  <c r="AL12" i="3"/>
  <c r="AJ15" i="3"/>
  <c r="AJ14" i="3"/>
  <c r="AJ13" i="3"/>
  <c r="AJ12" i="3"/>
  <c r="AH15" i="3"/>
  <c r="AH14" i="3"/>
  <c r="AH13" i="3"/>
  <c r="AH12" i="3"/>
  <c r="AF15" i="3"/>
  <c r="AF14" i="3"/>
  <c r="AF13" i="3"/>
  <c r="AF12" i="3"/>
  <c r="AD15" i="3"/>
  <c r="AD14" i="3"/>
  <c r="AD13" i="3"/>
  <c r="AD12" i="3"/>
  <c r="AB15" i="3"/>
  <c r="AB14" i="3"/>
  <c r="AB13" i="3"/>
  <c r="AB12" i="3"/>
  <c r="Z15" i="3"/>
  <c r="Z14" i="3"/>
  <c r="Z13" i="3"/>
  <c r="Z12" i="3"/>
  <c r="X15" i="3"/>
  <c r="X14" i="3"/>
  <c r="X13" i="3"/>
  <c r="X12" i="3"/>
  <c r="V15" i="3"/>
  <c r="V14" i="3"/>
  <c r="V13" i="3"/>
  <c r="V12" i="3"/>
  <c r="T15" i="3"/>
  <c r="T14" i="3"/>
  <c r="T13" i="3"/>
  <c r="T12" i="3"/>
  <c r="R15" i="3"/>
  <c r="R14" i="3"/>
  <c r="R13" i="3"/>
  <c r="R12" i="3"/>
  <c r="P15" i="3"/>
  <c r="P14" i="3"/>
  <c r="P13" i="3"/>
  <c r="P12" i="3"/>
  <c r="N15" i="3"/>
  <c r="N14" i="3"/>
  <c r="N13" i="3"/>
  <c r="N12" i="3"/>
  <c r="L15" i="3"/>
  <c r="L14" i="3"/>
  <c r="L13" i="3"/>
  <c r="L12" i="3"/>
  <c r="J15" i="3"/>
  <c r="J14" i="3"/>
  <c r="J13" i="3"/>
  <c r="J12" i="3"/>
  <c r="H15" i="3"/>
  <c r="H14" i="3"/>
  <c r="H13" i="3"/>
  <c r="H12" i="3"/>
  <c r="D12" i="3"/>
  <c r="I54" i="2"/>
  <c r="I49" i="2"/>
  <c r="L49" i="2" s="1"/>
  <c r="K49" i="2" s="1"/>
  <c r="M49" i="2" s="1"/>
  <c r="I48" i="2"/>
  <c r="I47" i="2"/>
  <c r="L47" i="2" s="1"/>
  <c r="K47" i="2" s="1"/>
  <c r="M47" i="2" s="1"/>
  <c r="I46" i="2"/>
  <c r="L46" i="2" s="1"/>
  <c r="K46" i="2" s="1"/>
  <c r="M46" i="2" s="1"/>
  <c r="I45" i="2"/>
  <c r="L45" i="2" s="1"/>
  <c r="K45" i="2" s="1"/>
  <c r="M45" i="2" s="1"/>
  <c r="I43" i="2"/>
  <c r="U43" i="2"/>
  <c r="I44" i="2"/>
  <c r="L44" i="2" s="1"/>
  <c r="K44" i="2" s="1"/>
  <c r="M44" i="2" s="1"/>
  <c r="U44" i="2"/>
  <c r="I50" i="2"/>
  <c r="L50" i="2" s="1"/>
  <c r="K50" i="2" s="1"/>
  <c r="M50" i="2" s="1"/>
  <c r="U50" i="2"/>
  <c r="I40" i="2"/>
  <c r="I39" i="2"/>
  <c r="I27" i="2"/>
  <c r="I26" i="2"/>
  <c r="AV16" i="3" l="1"/>
  <c r="X16" i="3"/>
  <c r="AT16" i="3"/>
  <c r="J16" i="3"/>
  <c r="AD16" i="3"/>
  <c r="BB16" i="3"/>
  <c r="AN16" i="3"/>
  <c r="BL16" i="3"/>
  <c r="R16" i="3"/>
  <c r="AP16" i="3"/>
  <c r="L16" i="3"/>
  <c r="BH16" i="3"/>
  <c r="BD16" i="3"/>
  <c r="BN16" i="3"/>
  <c r="P16" i="3"/>
  <c r="Z16" i="3"/>
  <c r="V16" i="3"/>
  <c r="AJ16" i="3"/>
  <c r="AX16" i="3"/>
  <c r="AF16" i="3"/>
  <c r="N16" i="3"/>
  <c r="AB16" i="3"/>
  <c r="AL16" i="3"/>
  <c r="AZ16" i="3"/>
  <c r="H16" i="3"/>
  <c r="BJ16" i="3"/>
  <c r="T16" i="3"/>
  <c r="AH16" i="3"/>
  <c r="AR16" i="3"/>
  <c r="BF16" i="3"/>
  <c r="L48" i="2"/>
  <c r="K48" i="2" s="1"/>
  <c r="M48" i="2" s="1"/>
  <c r="N46" i="2"/>
  <c r="I42" i="2"/>
  <c r="N45" i="2"/>
  <c r="N47" i="2"/>
  <c r="N49" i="2"/>
  <c r="N50" i="2"/>
  <c r="L43" i="2"/>
  <c r="K43" i="2" s="1"/>
  <c r="M43" i="2" s="1"/>
  <c r="N44" i="2"/>
  <c r="L40" i="2"/>
  <c r="K40" i="2" s="1"/>
  <c r="M40" i="2" s="1"/>
  <c r="L39" i="2"/>
  <c r="K39" i="2" s="1"/>
  <c r="M39" i="2" s="1"/>
  <c r="L27" i="2"/>
  <c r="K27" i="2" s="1"/>
  <c r="M27" i="2" s="1"/>
  <c r="L26" i="2"/>
  <c r="K26" i="2" s="1"/>
  <c r="M26" i="2" s="1"/>
  <c r="I21" i="2"/>
  <c r="L21" i="2" s="1"/>
  <c r="K21" i="2" s="1"/>
  <c r="M21" i="2" s="1"/>
  <c r="I20" i="2"/>
  <c r="L20" i="2" s="1"/>
  <c r="K20" i="2" s="1"/>
  <c r="M20" i="2" s="1"/>
  <c r="I19" i="2"/>
  <c r="L19" i="2" s="1"/>
  <c r="K19" i="2" s="1"/>
  <c r="M19" i="2" s="1"/>
  <c r="B24" i="7"/>
  <c r="C6" i="7" s="1"/>
  <c r="B17" i="7"/>
  <c r="I53" i="2"/>
  <c r="B13" i="7" l="1"/>
  <c r="B15" i="7" s="1"/>
  <c r="N48" i="2"/>
  <c r="N43" i="2"/>
  <c r="N40" i="2"/>
  <c r="N39" i="2"/>
  <c r="N27" i="2"/>
  <c r="N26" i="2"/>
  <c r="N20" i="2"/>
  <c r="N21" i="2"/>
  <c r="N19" i="2"/>
  <c r="B35" i="6"/>
  <c r="L31" i="6"/>
  <c r="L30" i="6"/>
  <c r="L29" i="6"/>
  <c r="L28" i="6"/>
  <c r="L27" i="6"/>
  <c r="L26" i="6"/>
  <c r="L25" i="6"/>
  <c r="L24" i="6"/>
  <c r="K32" i="6" s="1"/>
  <c r="K18" i="6"/>
  <c r="K20" i="6" s="1"/>
  <c r="L17" i="6"/>
  <c r="L16" i="6"/>
  <c r="L15" i="6"/>
  <c r="M10" i="6"/>
  <c r="M9" i="6"/>
  <c r="K11" i="6" s="1"/>
  <c r="H5" i="6"/>
  <c r="E5" i="6"/>
  <c r="J4" i="6"/>
  <c r="E4" i="6"/>
  <c r="J3" i="6"/>
  <c r="E3" i="6"/>
  <c r="J2" i="6"/>
  <c r="E2" i="6"/>
  <c r="J34" i="6" l="1"/>
  <c r="BR15" i="3"/>
  <c r="BR14" i="3"/>
  <c r="BR13" i="3"/>
  <c r="BR12" i="3"/>
  <c r="BP15" i="3"/>
  <c r="BP14" i="3"/>
  <c r="BP13" i="3"/>
  <c r="BP12" i="3"/>
  <c r="F15" i="3"/>
  <c r="F14" i="3"/>
  <c r="F13" i="3"/>
  <c r="F12" i="3"/>
  <c r="D13" i="3"/>
  <c r="D14" i="3"/>
  <c r="D15" i="3"/>
  <c r="BT16" i="3"/>
  <c r="O16" i="3" l="1"/>
  <c r="AK16" i="3"/>
  <c r="I16" i="3"/>
  <c r="BC16" i="3"/>
  <c r="BA16" i="3"/>
  <c r="AY16" i="3"/>
  <c r="AU16" i="3"/>
  <c r="AO16" i="3"/>
  <c r="W16" i="3"/>
  <c r="G16" i="3"/>
  <c r="BM16" i="3"/>
  <c r="K16" i="3"/>
  <c r="BG16" i="3"/>
  <c r="S16" i="3"/>
  <c r="Q16" i="3"/>
  <c r="AS16" i="3"/>
  <c r="AC16" i="3"/>
  <c r="BK16" i="3"/>
  <c r="AM16" i="3"/>
  <c r="AA16" i="3"/>
  <c r="AE16" i="3"/>
  <c r="AQ16" i="3"/>
  <c r="AW16" i="3"/>
  <c r="AI16" i="3"/>
  <c r="U16" i="3"/>
  <c r="BE16" i="3"/>
  <c r="BI16" i="3"/>
  <c r="AG16" i="3"/>
  <c r="M16" i="3"/>
  <c r="Y16" i="3"/>
  <c r="K18" i="2"/>
  <c r="M18" i="2" s="1"/>
  <c r="K22" i="2"/>
  <c r="M22" i="2" s="1"/>
  <c r="I18" i="2"/>
  <c r="N18" i="2" s="1"/>
  <c r="I22" i="2"/>
  <c r="N22" i="2" s="1"/>
  <c r="I24" i="2"/>
  <c r="L24" i="2" s="1"/>
  <c r="I25" i="2"/>
  <c r="L25" i="2" s="1"/>
  <c r="I28" i="2"/>
  <c r="I52" i="2"/>
  <c r="L52" i="2" s="1"/>
  <c r="L53" i="2"/>
  <c r="I30" i="2"/>
  <c r="I31" i="2"/>
  <c r="L31" i="2" s="1"/>
  <c r="I32" i="2"/>
  <c r="L32" i="2" s="1"/>
  <c r="I33" i="2"/>
  <c r="I34" i="2"/>
  <c r="I35" i="2"/>
  <c r="L35" i="2" s="1"/>
  <c r="I36" i="2"/>
  <c r="L36" i="2" s="1"/>
  <c r="I37" i="2"/>
  <c r="I38" i="2"/>
  <c r="I41" i="2"/>
  <c r="L41" i="2" s="1"/>
  <c r="L38" i="2" l="1"/>
  <c r="K38" i="2" s="1"/>
  <c r="M38" i="2" s="1"/>
  <c r="L34" i="2"/>
  <c r="K34" i="2" s="1"/>
  <c r="M34" i="2" s="1"/>
  <c r="L30" i="2"/>
  <c r="K30" i="2" s="1"/>
  <c r="M30" i="2" s="1"/>
  <c r="L28" i="2"/>
  <c r="K28" i="2" s="1"/>
  <c r="M28" i="2" s="1"/>
  <c r="L37" i="2"/>
  <c r="N37" i="2" s="1"/>
  <c r="L33" i="2"/>
  <c r="N33" i="2" s="1"/>
  <c r="I23" i="2"/>
  <c r="K36" i="2"/>
  <c r="M36" i="2" s="1"/>
  <c r="K32" i="2"/>
  <c r="M32" i="2" s="1"/>
  <c r="I29" i="2"/>
  <c r="I51" i="2"/>
  <c r="K53" i="2"/>
  <c r="M53" i="2" s="1"/>
  <c r="K25" i="2"/>
  <c r="M25" i="2" s="1"/>
  <c r="K41" i="2"/>
  <c r="M41" i="2" s="1"/>
  <c r="K35" i="2"/>
  <c r="M35" i="2" s="1"/>
  <c r="K31" i="2"/>
  <c r="M31" i="2" s="1"/>
  <c r="K52" i="2"/>
  <c r="M52" i="2" s="1"/>
  <c r="U52" i="2"/>
  <c r="U30" i="2"/>
  <c r="U34" i="2"/>
  <c r="U35" i="2"/>
  <c r="U37" i="2"/>
  <c r="U38" i="2"/>
  <c r="K37" i="2" l="1"/>
  <c r="M37" i="2" s="1"/>
  <c r="N34" i="2"/>
  <c r="N38" i="2"/>
  <c r="N30" i="2"/>
  <c r="K33" i="2"/>
  <c r="M33" i="2" s="1"/>
  <c r="N28" i="2"/>
  <c r="N53" i="2"/>
  <c r="K24" i="2"/>
  <c r="M24" i="2" s="1"/>
  <c r="N36" i="2"/>
  <c r="N52" i="2"/>
  <c r="N35" i="2"/>
  <c r="N41" i="2"/>
  <c r="N32" i="2"/>
  <c r="N25" i="2"/>
  <c r="N31" i="2"/>
  <c r="N24" i="2"/>
  <c r="U31" i="2"/>
  <c r="U33" i="2"/>
  <c r="U23" i="2"/>
  <c r="U51" i="2"/>
  <c r="U36" i="2"/>
  <c r="U32" i="2"/>
  <c r="U18" i="2"/>
  <c r="U28" i="2"/>
  <c r="U25" i="2"/>
  <c r="G17" i="2"/>
  <c r="G53" i="2"/>
  <c r="U53" i="2" l="1"/>
  <c r="U17" i="2"/>
  <c r="I17" i="2"/>
  <c r="L17" i="2" s="1"/>
  <c r="I16" i="2" l="1"/>
  <c r="F16" i="3"/>
  <c r="BP16" i="3"/>
  <c r="BR16" i="3"/>
  <c r="K17" i="2" l="1"/>
  <c r="M17" i="2" s="1"/>
  <c r="L55" i="2"/>
  <c r="N17" i="2"/>
  <c r="J49" i="2" l="1"/>
  <c r="J45" i="2"/>
  <c r="J47" i="2"/>
  <c r="J46" i="2"/>
  <c r="J48" i="2"/>
  <c r="J40" i="2"/>
  <c r="J50" i="2"/>
  <c r="J43" i="2"/>
  <c r="J44" i="2"/>
  <c r="J42" i="2"/>
  <c r="J27" i="2"/>
  <c r="J39" i="2"/>
  <c r="J21" i="2"/>
  <c r="J26" i="2"/>
  <c r="J19" i="2"/>
  <c r="J20" i="2"/>
  <c r="N55" i="2"/>
  <c r="J16" i="2"/>
  <c r="J37" i="2"/>
  <c r="J35" i="2"/>
  <c r="J28" i="2"/>
  <c r="J31" i="2"/>
  <c r="J34" i="2"/>
  <c r="J32" i="2"/>
  <c r="J53" i="2"/>
  <c r="J33" i="2"/>
  <c r="J30" i="2"/>
  <c r="J51" i="2"/>
  <c r="J24" i="2"/>
  <c r="J22" i="2"/>
  <c r="J17" i="2"/>
  <c r="J52" i="2"/>
  <c r="J25" i="2"/>
  <c r="J41" i="2"/>
  <c r="J38" i="2"/>
  <c r="J23" i="2"/>
  <c r="J36" i="2"/>
  <c r="J18" i="2"/>
  <c r="J29" i="2"/>
  <c r="BS16" i="3" l="1"/>
  <c r="BO16" i="3"/>
  <c r="E16" i="3"/>
  <c r="BQ16" i="3"/>
  <c r="D16" i="3"/>
  <c r="D17" i="3" s="1"/>
  <c r="F17" i="3" s="1"/>
  <c r="H17" i="3" s="1"/>
  <c r="G17" i="3" l="1"/>
  <c r="J17" i="3"/>
  <c r="E17" i="3"/>
  <c r="C16" i="3"/>
  <c r="C17" i="3" s="1"/>
  <c r="I17" i="3" l="1"/>
  <c r="L17" i="3"/>
  <c r="K17" i="3" l="1"/>
  <c r="N17" i="3"/>
  <c r="M17" i="3" l="1"/>
  <c r="P17" i="3"/>
  <c r="O17" i="3" l="1"/>
  <c r="R17" i="3"/>
  <c r="Q17" i="3" l="1"/>
  <c r="T17" i="3"/>
  <c r="S17" i="3" l="1"/>
  <c r="V17" i="3"/>
  <c r="U17" i="3" l="1"/>
  <c r="X17" i="3"/>
  <c r="W17" i="3" l="1"/>
  <c r="Z17" i="3"/>
  <c r="Y17" i="3" l="1"/>
  <c r="AB17" i="3"/>
  <c r="AA17" i="3" l="1"/>
  <c r="AD17" i="3"/>
  <c r="AC17" i="3" l="1"/>
  <c r="AF17" i="3"/>
  <c r="AE17" i="3" l="1"/>
  <c r="AH17" i="3"/>
  <c r="AG17" i="3" l="1"/>
  <c r="AJ17" i="3"/>
  <c r="AI17" i="3" l="1"/>
  <c r="AL17" i="3"/>
  <c r="AK17" i="3" l="1"/>
  <c r="AN17" i="3"/>
  <c r="AM17" i="3" l="1"/>
  <c r="AP17" i="3"/>
  <c r="AO17" i="3" l="1"/>
  <c r="AR17" i="3"/>
  <c r="AQ17" i="3" l="1"/>
  <c r="AT17" i="3"/>
  <c r="AS17" i="3" l="1"/>
  <c r="AV17" i="3"/>
  <c r="AU17" i="3" l="1"/>
  <c r="AX17" i="3"/>
  <c r="AW17" i="3" l="1"/>
  <c r="AZ17" i="3"/>
  <c r="AY17" i="3" l="1"/>
  <c r="BB17" i="3"/>
  <c r="BA17" i="3" l="1"/>
  <c r="BD17" i="3"/>
  <c r="BC17" i="3" l="1"/>
  <c r="BF17" i="3"/>
  <c r="BE17" i="3" l="1"/>
  <c r="BH17" i="3"/>
  <c r="BG17" i="3" l="1"/>
  <c r="BJ17" i="3"/>
  <c r="BI17" i="3" l="1"/>
  <c r="BL17" i="3"/>
  <c r="BK17" i="3" l="1"/>
  <c r="BN17" i="3"/>
  <c r="BM17" i="3" l="1"/>
  <c r="BP17" i="3"/>
  <c r="BR17" i="3" l="1"/>
  <c r="BQ17" i="3" s="1"/>
  <c r="BO17" i="3"/>
</calcChain>
</file>

<file path=xl/sharedStrings.xml><?xml version="1.0" encoding="utf-8"?>
<sst xmlns="http://schemas.openxmlformats.org/spreadsheetml/2006/main" count="453" uniqueCount="239">
  <si>
    <t>PLANILHA ORÇAMENTO BASE  -  VALORES MÁXIMOS</t>
  </si>
  <si>
    <t>Obra: PAVIMENTAÇÃO COM PEDRAS POLIÉDRICAS (IRREGULAREAS)  DA ESTRADA MUNICIPAL KO-301 ATERRADO ALTO (4.045,22m) , PIÊN-PR</t>
  </si>
  <si>
    <t>BDI: 20,48% - já incormporado aos preços unitários (ver composição do BDI)</t>
  </si>
  <si>
    <t>ENCARGOS SOCIAIS SOBRE PREÇOS DA MÃO-DE-OBRA: 141,67%(HORA)</t>
  </si>
  <si>
    <t>Data Base: JAN/2021</t>
  </si>
  <si>
    <t>Fontes de referência: Planilhas DER/PR - SEM DESONARAÇÃO, ORÇACIVIL, SEIL, ORSE, SINAPI, DAER/RS</t>
  </si>
  <si>
    <t>ITEM</t>
  </si>
  <si>
    <t>DESCRIÇÃO DO ITEM</t>
  </si>
  <si>
    <t>UNID</t>
  </si>
  <si>
    <t>QTDE</t>
  </si>
  <si>
    <t>TOTAL UNIT</t>
  </si>
  <si>
    <t>R$ UNIT</t>
  </si>
  <si>
    <t>TOTAL</t>
  </si>
  <si>
    <t>(%)</t>
  </si>
  <si>
    <t>R$ unit mão de obra</t>
  </si>
  <si>
    <t>Total mão de obra</t>
  </si>
  <si>
    <t>R$ unit material &amp; equipamentos</t>
  </si>
  <si>
    <t>Total material &amp; equipamentos</t>
  </si>
  <si>
    <t>FONTE REFERÊNCIA</t>
  </si>
  <si>
    <t>CÓDIGO REFERÊNCIA</t>
  </si>
  <si>
    <t>COMPLEMENTAÇÃO DA DESCRIÇÃO</t>
  </si>
  <si>
    <t>OBSERVAÇÕES</t>
  </si>
  <si>
    <t>SERVIÇOS PRELIMINARES E APOIO</t>
  </si>
  <si>
    <t xml:space="preserve">     </t>
  </si>
  <si>
    <t>1.1</t>
  </si>
  <si>
    <t>PLACA DE OBRA (PARA CONSTRUCAO CIVIL) EM CHAPA GALVANIZADA *N. 22*, ADESIVADA, DE
*2,0 X 1,125* M</t>
  </si>
  <si>
    <t>m²</t>
  </si>
  <si>
    <t>Colocada em local a ser definido pela fiscalização</t>
  </si>
  <si>
    <t>1.2</t>
  </si>
  <si>
    <t>Remoção e recolocação de cercas de arame</t>
  </si>
  <si>
    <t>m</t>
  </si>
  <si>
    <t>DER-PR</t>
  </si>
  <si>
    <t>Reaproveitamento do material desmontado</t>
  </si>
  <si>
    <t>1.3</t>
  </si>
  <si>
    <t>Remanejamento postes linha transmissão</t>
  </si>
  <si>
    <t>un</t>
  </si>
  <si>
    <t>Conforme projeto de terraplenagem</t>
  </si>
  <si>
    <t>1.4</t>
  </si>
  <si>
    <t>Desmatamento e limpeza diam. até 30cm</t>
  </si>
  <si>
    <t>1.5</t>
  </si>
  <si>
    <t>Destocamento árvores diam. &gt; 30cm</t>
  </si>
  <si>
    <t>1.6</t>
  </si>
  <si>
    <t>SERVIÇOS TOPOGRÁFICOS PARA PAVIMENTAÇÃO</t>
  </si>
  <si>
    <t>m2</t>
  </si>
  <si>
    <t>COMP-01</t>
  </si>
  <si>
    <t>Todos os serviços topográficos, incluindo levantamento do executado (asbuilt)</t>
  </si>
  <si>
    <t>TERRAPLENAGEM</t>
  </si>
  <si>
    <t>2.1</t>
  </si>
  <si>
    <t>Esc. carga e transp. 1a. cat. 0-200m</t>
  </si>
  <si>
    <t>m³</t>
  </si>
  <si>
    <t>2.2</t>
  </si>
  <si>
    <t>Esc. carga e transp. 1a. cat. 5000-6000m</t>
  </si>
  <si>
    <t>2.3</t>
  </si>
  <si>
    <t>Compactação de aterros 95% PN (A)</t>
  </si>
  <si>
    <t>Conforme projeto de terraplenagem e especificações DER-PR</t>
  </si>
  <si>
    <t>2.4</t>
  </si>
  <si>
    <t>Compactação de Aterros 100% P.N.</t>
  </si>
  <si>
    <t>2.5</t>
  </si>
  <si>
    <t>Espalhamento e conformação de bota-fora</t>
  </si>
  <si>
    <t>Local do bota-fora a ser definido pela fiscalização</t>
  </si>
  <si>
    <t>DRENAGEM</t>
  </si>
  <si>
    <t>3.1</t>
  </si>
  <si>
    <t>Escavação de Bueiros em 1ª Categoria</t>
  </si>
  <si>
    <t>3.2</t>
  </si>
  <si>
    <t>Reaterro e apiloamento mecânico</t>
  </si>
  <si>
    <t>Reaterro com material da escavação e compactação com sapo mecânico</t>
  </si>
  <si>
    <t>3.3</t>
  </si>
  <si>
    <t>Lastro de Brita</t>
  </si>
  <si>
    <t>603900G</t>
  </si>
  <si>
    <t>Lastro de 10cm sob a tubulação apenas</t>
  </si>
  <si>
    <t>3.4</t>
  </si>
  <si>
    <t>Corpo de BSTC 0,40m sem berço</t>
  </si>
  <si>
    <t>Conforme projeto de drenagem e especificações DER-PR</t>
  </si>
  <si>
    <t>3.5</t>
  </si>
  <si>
    <t>Corpo de BSTC 0,60m sem berço</t>
  </si>
  <si>
    <t>3.6</t>
  </si>
  <si>
    <t>Corpo de BSTC 0,80m sem berço</t>
  </si>
  <si>
    <t>3.7</t>
  </si>
  <si>
    <t>Caixa de ligação e passagem - CLP 01 - areia e brita comerciais</t>
  </si>
  <si>
    <t>3.8</t>
  </si>
  <si>
    <t>Boca de BSTC 0,60m</t>
  </si>
  <si>
    <t>3.9</t>
  </si>
  <si>
    <t>Boca de BSTC 0,80m</t>
  </si>
  <si>
    <t>3.10</t>
  </si>
  <si>
    <t>Caixa coletora de sarjeta - CCS 01 - com grelha de ferro - TCC 02 - areia e brita comerciais</t>
  </si>
  <si>
    <t>3.11</t>
  </si>
  <si>
    <t>Sarjeta triangular concreto - tipo 2</t>
  </si>
  <si>
    <t>3.12</t>
  </si>
  <si>
    <t>Transp.segmento sarjeta tipo- 2 (ST-2/SZ-3) c/tubo 0,30m</t>
  </si>
  <si>
    <t>PAVIMENTAÇÃO POLIÉDRICA</t>
  </si>
  <si>
    <t>4.1</t>
  </si>
  <si>
    <t>Escarificação, regularização compac. Subleito</t>
  </si>
  <si>
    <t>Conforme projeto de pavimentação</t>
  </si>
  <si>
    <t>4.2</t>
  </si>
  <si>
    <t>Extração, carga, transp. assent. cordão lat. pedra p/ pav. Poliédrico</t>
  </si>
  <si>
    <t>4.3</t>
  </si>
  <si>
    <t>Colchão de argila p/ pav. Poliédrico</t>
  </si>
  <si>
    <t>4.4</t>
  </si>
  <si>
    <t>Extração, carga, transp. preparo e assentamento do poliedro</t>
  </si>
  <si>
    <t>4.5</t>
  </si>
  <si>
    <t>Enchimento c/ argila p/ pav. Poliédrico</t>
  </si>
  <si>
    <t>4.6</t>
  </si>
  <si>
    <t>Compactação de pavimento poliédrico</t>
  </si>
  <si>
    <t>4.7</t>
  </si>
  <si>
    <t>Contenção lateral c/ solo local p/ pav. Poliédrico</t>
  </si>
  <si>
    <t>4.8</t>
  </si>
  <si>
    <t>Enleivamento</t>
  </si>
  <si>
    <t>m3</t>
  </si>
  <si>
    <t>SINALIZAÇÃO VIÁRIA</t>
  </si>
  <si>
    <t>5.1</t>
  </si>
  <si>
    <t>Placa sinalização c/ película refletiva</t>
  </si>
  <si>
    <t>Conforme projeto de sinalização</t>
  </si>
  <si>
    <t>5.2</t>
  </si>
  <si>
    <t>Suporte metálico galv. fogo d=2,5" c/tampa e aletas anti-giro, h=3,50m</t>
  </si>
  <si>
    <t>TOTAL DO ORÇAMENTO</t>
  </si>
  <si>
    <t>TOTAL MÃO DE OBRA</t>
  </si>
  <si>
    <t>TOTAL MATERIAL &amp; EQUIPAMENTOS</t>
  </si>
  <si>
    <t>Piên, 31 de Agosto 2021.</t>
  </si>
  <si>
    <t>CRONOGRAMA FÍSICO-FINANCEIRO</t>
  </si>
  <si>
    <t>DESCRIÇÃO ETAPA</t>
  </si>
  <si>
    <t>Medição 01</t>
  </si>
  <si>
    <t>Medição 02</t>
  </si>
  <si>
    <t>Medição 03</t>
  </si>
  <si>
    <t>Medição 04</t>
  </si>
  <si>
    <t>Medição 05</t>
  </si>
  <si>
    <t>Medição 06</t>
  </si>
  <si>
    <t>Medição 07</t>
  </si>
  <si>
    <t>Medição 08</t>
  </si>
  <si>
    <t>Medição 09</t>
  </si>
  <si>
    <t>Medição 10</t>
  </si>
  <si>
    <t>Medição 11</t>
  </si>
  <si>
    <t>Medição 12</t>
  </si>
  <si>
    <t>Medição 13</t>
  </si>
  <si>
    <t>Medição 14</t>
  </si>
  <si>
    <t>Medição 15</t>
  </si>
  <si>
    <t>Medição 16</t>
  </si>
  <si>
    <t>Medição 17</t>
  </si>
  <si>
    <t>Medição 18</t>
  </si>
  <si>
    <t>Medição 19</t>
  </si>
  <si>
    <t>Medição 20</t>
  </si>
  <si>
    <t>Medição 21</t>
  </si>
  <si>
    <t>Medição 22</t>
  </si>
  <si>
    <t>Medição 23</t>
  </si>
  <si>
    <t>Medição 24</t>
  </si>
  <si>
    <t>Medição 25</t>
  </si>
  <si>
    <t>Medição 26</t>
  </si>
  <si>
    <t>Medição 27</t>
  </si>
  <si>
    <t>Medição 28</t>
  </si>
  <si>
    <t>Medição 29</t>
  </si>
  <si>
    <t>Medição 30</t>
  </si>
  <si>
    <t>Medição 31</t>
  </si>
  <si>
    <t>Medição 32</t>
  </si>
  <si>
    <t>Medição 33</t>
  </si>
  <si>
    <t>Medição 34</t>
  </si>
  <si>
    <t>FINAL</t>
  </si>
  <si>
    <t>FÍSICO (%)</t>
  </si>
  <si>
    <t>FINANC (R$)</t>
  </si>
  <si>
    <t>TRECHO 1.1 (R$572.646,34)</t>
  </si>
  <si>
    <t>TRECHO 1.2 (R$572.646,34)</t>
  </si>
  <si>
    <t>TRECHO 1.3 (R$572.646,34)</t>
  </si>
  <si>
    <t>TRECHO 1.4 (R$598.413,44)</t>
  </si>
  <si>
    <t>TOTAL POR MEDIÇÃO</t>
  </si>
  <si>
    <t>TOTAL ACUMULADO POR MEDIÇÃO</t>
  </si>
  <si>
    <t>COMP-03 - SERVIÇOS TOPOGRÁFICOS PARA PAVIMENTAÇÃO</t>
  </si>
  <si>
    <t>A - Equipamento</t>
  </si>
  <si>
    <t>Quantidade</t>
  </si>
  <si>
    <t>Utilização</t>
  </si>
  <si>
    <t>Custo Operacional</t>
  </si>
  <si>
    <t>Custo Horário</t>
  </si>
  <si>
    <t>Código</t>
  </si>
  <si>
    <t>Descrição</t>
  </si>
  <si>
    <t>Operativa</t>
  </si>
  <si>
    <t>Impro.</t>
  </si>
  <si>
    <t>Custo Horário de Equipamentos</t>
  </si>
  <si>
    <t>B - Mão de Obra</t>
  </si>
  <si>
    <t>Salário</t>
  </si>
  <si>
    <t>Topógrafo</t>
  </si>
  <si>
    <t>H</t>
  </si>
  <si>
    <t>Servente</t>
  </si>
  <si>
    <t>Custo Horário da Mão de Obra</t>
  </si>
  <si>
    <t>Adc. M. O. - Ferramentas: (0,00%)</t>
  </si>
  <si>
    <t>Custo Unitário de Execução</t>
  </si>
  <si>
    <t>C - Atividades Auxiliares</t>
  </si>
  <si>
    <t>Unidade</t>
  </si>
  <si>
    <t>Preço Unitário</t>
  </si>
  <si>
    <t>Custo Unitário</t>
  </si>
  <si>
    <t>Ferro redondo CA-50 6,3mm</t>
  </si>
  <si>
    <t>Kg</t>
  </si>
  <si>
    <t>LOCACAO DE TEODOLITO ELETRONICO, PRECISAO ANGULAR DE 5 A 7 SEGUNDOS, UNCLUINDO TRIPE</t>
  </si>
  <si>
    <t>h</t>
  </si>
  <si>
    <t>Custo Total das Atividades</t>
  </si>
  <si>
    <t>Custo Unitário Direto Total</t>
  </si>
  <si>
    <t>BDI - ACÓRDÃO Nº 2622/2013 – TCU
PAVIMENTAÇÃO</t>
  </si>
  <si>
    <t>IMPOSTOS</t>
  </si>
  <si>
    <t>ISS =</t>
  </si>
  <si>
    <t>PIS =</t>
  </si>
  <si>
    <t xml:space="preserve"> </t>
  </si>
  <si>
    <t>COFINS =</t>
  </si>
  <si>
    <t>CPMF =</t>
  </si>
  <si>
    <t>TOTAL =</t>
  </si>
  <si>
    <t>TIPO DE SERVIÇO</t>
  </si>
  <si>
    <t>OBRAS</t>
  </si>
  <si>
    <t>MATERIAIS</t>
  </si>
  <si>
    <t/>
  </si>
  <si>
    <t>ADMINISTRAÇÃO CENTRAL</t>
  </si>
  <si>
    <t>RISCOS</t>
  </si>
  <si>
    <t>SEGUROS E GRANTIAS</t>
  </si>
  <si>
    <t>DESPESAS FINANCEIRAS</t>
  </si>
  <si>
    <t>LUCRO</t>
  </si>
  <si>
    <t>BDI (OBRA OU MATERIAIS/EQUIP.)</t>
  </si>
  <si>
    <t>BDI=(((((1+(C8+C9+C10)/100)*(1+C11/100)*(1+C12/100))/(1-C6/100))-1)*100)</t>
  </si>
  <si>
    <t>BDI (OBRA)</t>
  </si>
  <si>
    <r>
      <t>Digite  "</t>
    </r>
    <r>
      <rPr>
        <b/>
        <sz val="10"/>
        <rFont val="MS Sans Serif"/>
      </rPr>
      <t>X</t>
    </r>
    <r>
      <rPr>
        <sz val="10"/>
        <rFont val="MS Sans Serif"/>
      </rPr>
      <t>" para obter Valor Total sem BDI</t>
    </r>
  </si>
  <si>
    <t>BDI (MATERIAIS E EQUIPAMENTOS)</t>
  </si>
  <si>
    <t>DIGITE</t>
  </si>
  <si>
    <t>1 - Solicitar o valor do ISS do município</t>
  </si>
  <si>
    <t>%</t>
  </si>
  <si>
    <t>2- Solicitar a "Base de Cálculo" (% de mão de Obra)</t>
  </si>
  <si>
    <t>3- Fórmula de cálculo do ISS</t>
  </si>
  <si>
    <t>=ISS x base de cálculo</t>
  </si>
  <si>
    <t>4- Valor do ISS calculado (Máximo : 2,50%)</t>
  </si>
  <si>
    <t>VALORES DO BDI POR TIPO DE OBRA</t>
  </si>
  <si>
    <t>TIPOS DE OBRA</t>
  </si>
  <si>
    <t>1º Quartil</t>
  </si>
  <si>
    <t>Médio</t>
  </si>
  <si>
    <t>3º Quartil</t>
  </si>
  <si>
    <t>CONSTRUÇÃO DE EDIFÍCIOS</t>
  </si>
  <si>
    <t>CONSTRUÇÃO DE RODOVIAS E FERROVIAS</t>
  </si>
  <si>
    <t>CONSTRUÇÃO DE REDES DE ABASTECIMENTO DE ÁGUA, COLETA DE ESGOTO E CONSTRUÇÕES CORRELATAS</t>
  </si>
  <si>
    <t>CONSTRUÇÃO E MANUTENÇÃO DE ESTAÇÕES E REDES DE DISTRIBUIÇÃO DE ENERGIA ELÉTRICA</t>
  </si>
  <si>
    <t>OBRAS PORTUÁRIAS, MARÍTIMAS E FLUVIAIS</t>
  </si>
  <si>
    <t>BDI PARA ITENS DE MERO FORNECIMENTO DE
MATERIAIS E EQUIPAMENTOS</t>
  </si>
  <si>
    <t>RISCO</t>
  </si>
  <si>
    <t>SEGURO + GARANTIA</t>
  </si>
  <si>
    <t>DESPESA FINANCEIRA</t>
  </si>
  <si>
    <t>BDI PARA ITENS DE MERO FORNECIMENTO DE MATERIAIS E EQUIPAMENTOS</t>
  </si>
  <si>
    <t>PARCELA DO BDI</t>
  </si>
  <si>
    <t>PERCENTUAL DE ADMINISTRAÇÃO LOCAL INSERIDO NO CUSTO DIRETO*</t>
  </si>
  <si>
    <t>*Para verificação da adequabilidade das planilhas orçamentárias das obras públicas utilizar como referência do impacto esperado para os itens associados a administração local no valor total do orçamento, os seguintes valores percentuais abtidos no estudo de que tratam estes autos.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</si>
</sst>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.000_);_(* \(#,##0.000\);_(* &quot;-&quot;??_);_(@_)"/>
    <numFmt numFmtId="166" formatCode="_(* #,##0.00000000_);_(* \(#,##0.00000000\);_(* &quot;-&quot;??_);_(@_)"/>
    <numFmt numFmtId="167" formatCode="0.0%"/>
    <numFmt numFmtId="168" formatCode="&quot;R$&quot;\ #,##0.00"/>
    <numFmt numFmtId="169" formatCode="#,##0.00000"/>
  </numFmts>
  <fonts count="38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indexed="10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b/>
      <sz val="24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MS Sans Serif"/>
    </font>
    <font>
      <b/>
      <sz val="16"/>
      <name val="Arial"/>
      <family val="2"/>
    </font>
    <font>
      <sz val="8"/>
      <name val="Arial"/>
    </font>
    <font>
      <b/>
      <sz val="11"/>
      <name val="Calibri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name val="MS Sans Serif"/>
    </font>
    <font>
      <sz val="11"/>
      <name val="Calibri"/>
      <family val="2"/>
    </font>
    <font>
      <b/>
      <sz val="14"/>
      <color rgb="FF0000FF"/>
      <name val="Arial"/>
      <family val="2"/>
    </font>
    <font>
      <sz val="10"/>
      <name val="Algerian"/>
      <family val="5"/>
    </font>
    <font>
      <sz val="14"/>
      <color rgb="FF0000FF"/>
      <name val="Arial"/>
      <family val="2"/>
    </font>
    <font>
      <b/>
      <sz val="10"/>
      <color rgb="FFFF0000"/>
      <name val="MS Sans Serif"/>
    </font>
    <font>
      <b/>
      <sz val="12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3" tint="0.39997558519241921"/>
      <name val="Arial"/>
      <family val="2"/>
    </font>
    <font>
      <b/>
      <sz val="8"/>
      <name val="MS Sans Serif"/>
    </font>
    <font>
      <sz val="8"/>
      <name val="MS Sans Serif"/>
    </font>
    <font>
      <sz val="8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/>
      <right/>
      <top style="thin">
        <color indexed="55"/>
      </top>
      <bottom style="thin">
        <color indexed="55"/>
      </bottom>
      <diagonal/>
    </border>
    <border>
      <left style="medium">
        <color theme="1"/>
      </left>
      <right/>
      <top style="thin">
        <color indexed="55"/>
      </top>
      <bottom style="thin">
        <color indexed="55"/>
      </bottom>
      <diagonal/>
    </border>
    <border>
      <left/>
      <right style="medium">
        <color theme="1"/>
      </right>
      <top style="thin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2">
    <xf numFmtId="0" fontId="0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" fillId="0" borderId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4" fontId="4" fillId="0" borderId="0" applyFill="0" applyBorder="0" applyAlignment="0" applyProtection="0"/>
    <xf numFmtId="0" fontId="5" fillId="0" borderId="0"/>
    <xf numFmtId="9" fontId="4" fillId="0" borderId="0" applyFill="0" applyBorder="0" applyAlignment="0" applyProtection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0" fillId="0" borderId="0"/>
    <xf numFmtId="0" fontId="22" fillId="0" borderId="0"/>
    <xf numFmtId="0" fontId="15" fillId="0" borderId="0"/>
    <xf numFmtId="43" fontId="15" fillId="0" borderId="0" applyFont="0" applyFill="0" applyBorder="0" applyAlignment="0" applyProtection="0"/>
  </cellStyleXfs>
  <cellXfs count="298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43" fontId="2" fillId="0" borderId="0" xfId="2" applyFont="1" applyBorder="1" applyAlignment="1">
      <alignment horizontal="right" vertical="center"/>
    </xf>
    <xf numFmtId="43" fontId="2" fillId="0" borderId="0" xfId="2" applyFont="1" applyBorder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43" fontId="3" fillId="0" borderId="0" xfId="2" applyFont="1" applyBorder="1" applyAlignment="1">
      <alignment horizontal="right" vertical="center"/>
    </xf>
    <xf numFmtId="43" fontId="2" fillId="0" borderId="0" xfId="2" applyFont="1" applyFill="1" applyBorder="1" applyAlignment="1">
      <alignment horizontal="right" vertical="center"/>
    </xf>
    <xf numFmtId="43" fontId="2" fillId="0" borderId="0" xfId="2" applyFont="1" applyFill="1" applyBorder="1" applyAlignment="1">
      <alignment vertical="center"/>
    </xf>
    <xf numFmtId="0" fontId="2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43" fontId="2" fillId="0" borderId="0" xfId="2" applyFont="1" applyBorder="1" applyAlignment="1">
      <alignment horizontal="right" vertical="center" wrapText="1"/>
    </xf>
    <xf numFmtId="43" fontId="2" fillId="0" borderId="0" xfId="2" applyFont="1" applyBorder="1" applyAlignment="1">
      <alignment vertical="center" wrapText="1"/>
    </xf>
    <xf numFmtId="0" fontId="2" fillId="0" borderId="0" xfId="1" applyFont="1" applyAlignment="1">
      <alignment vertical="center" wrapText="1"/>
    </xf>
    <xf numFmtId="0" fontId="3" fillId="2" borderId="0" xfId="1" applyFont="1" applyFill="1" applyAlignment="1">
      <alignment horizontal="center" vertical="center" wrapText="1" shrinkToFit="1"/>
    </xf>
    <xf numFmtId="43" fontId="3" fillId="2" borderId="1" xfId="2" applyFont="1" applyFill="1" applyBorder="1" applyAlignment="1">
      <alignment horizontal="center" vertical="center" wrapText="1" shrinkToFit="1"/>
    </xf>
    <xf numFmtId="0" fontId="3" fillId="3" borderId="2" xfId="1" applyFont="1" applyFill="1" applyBorder="1" applyAlignment="1">
      <alignment horizontal="center" vertical="center" wrapText="1" shrinkToFit="1"/>
    </xf>
    <xf numFmtId="0" fontId="3" fillId="2" borderId="3" xfId="1" applyFont="1" applyFill="1" applyBorder="1" applyAlignment="1">
      <alignment horizontal="center" vertical="center" wrapText="1" shrinkToFit="1"/>
    </xf>
    <xf numFmtId="43" fontId="3" fillId="2" borderId="0" xfId="2" applyFont="1" applyFill="1" applyBorder="1" applyAlignment="1">
      <alignment horizontal="center" vertical="center" wrapText="1" shrinkToFit="1"/>
    </xf>
    <xf numFmtId="43" fontId="3" fillId="2" borderId="4" xfId="2" applyFont="1" applyFill="1" applyBorder="1" applyAlignment="1">
      <alignment horizontal="right" vertical="center" wrapText="1" shrinkToFit="1"/>
    </xf>
    <xf numFmtId="0" fontId="3" fillId="3" borderId="0" xfId="1" applyFont="1" applyFill="1" applyAlignment="1">
      <alignment horizontal="center" vertical="center" wrapText="1" shrinkToFit="1"/>
    </xf>
    <xf numFmtId="0" fontId="3" fillId="2" borderId="5" xfId="1" applyFont="1" applyFill="1" applyBorder="1" applyAlignment="1">
      <alignment horizontal="center" vertical="center" wrapText="1" shrinkToFit="1"/>
    </xf>
    <xf numFmtId="0" fontId="4" fillId="0" borderId="6" xfId="1" applyFont="1" applyBorder="1" applyAlignment="1">
      <alignment horizontal="right" vertical="center" wrapText="1" shrinkToFit="1"/>
    </xf>
    <xf numFmtId="0" fontId="4" fillId="0" borderId="6" xfId="1" applyFont="1" applyBorder="1" applyAlignment="1">
      <alignment horizontal="left" vertical="center" wrapText="1" shrinkToFit="1"/>
    </xf>
    <xf numFmtId="43" fontId="4" fillId="0" borderId="6" xfId="2" applyFont="1" applyFill="1" applyBorder="1" applyAlignment="1">
      <alignment horizontal="right" vertical="center" wrapText="1" shrinkToFit="1"/>
    </xf>
    <xf numFmtId="43" fontId="4" fillId="0" borderId="7" xfId="2" applyFont="1" applyFill="1" applyBorder="1" applyAlignment="1">
      <alignment horizontal="right" vertical="center" wrapText="1" shrinkToFit="1"/>
    </xf>
    <xf numFmtId="43" fontId="4" fillId="0" borderId="6" xfId="2" applyFont="1" applyFill="1" applyBorder="1" applyAlignment="1">
      <alignment horizontal="center" vertical="center" wrapText="1" shrinkToFit="1"/>
    </xf>
    <xf numFmtId="43" fontId="4" fillId="0" borderId="8" xfId="2" applyFont="1" applyFill="1" applyBorder="1" applyAlignment="1">
      <alignment horizontal="right" vertical="center" wrapText="1" shrinkToFit="1"/>
    </xf>
    <xf numFmtId="10" fontId="4" fillId="0" borderId="6" xfId="3" applyNumberFormat="1" applyFont="1" applyFill="1" applyBorder="1" applyAlignment="1">
      <alignment horizontal="right" vertical="center" wrapText="1" shrinkToFit="1"/>
    </xf>
    <xf numFmtId="165" fontId="4" fillId="0" borderId="0" xfId="2" applyNumberFormat="1" applyFont="1" applyBorder="1" applyAlignment="1">
      <alignment vertical="center"/>
    </xf>
    <xf numFmtId="43" fontId="4" fillId="0" borderId="0" xfId="2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43" fontId="5" fillId="0" borderId="0" xfId="2" applyFont="1" applyBorder="1" applyAlignment="1">
      <alignment vertical="center"/>
    </xf>
    <xf numFmtId="0" fontId="4" fillId="0" borderId="6" xfId="1" applyFont="1" applyBorder="1" applyAlignment="1">
      <alignment horizontal="center" vertical="center" wrapText="1" shrinkToFit="1"/>
    </xf>
    <xf numFmtId="0" fontId="6" fillId="0" borderId="6" xfId="1" applyFont="1" applyBorder="1" applyAlignment="1">
      <alignment horizontal="right" vertical="center" wrapText="1" shrinkToFit="1"/>
    </xf>
    <xf numFmtId="0" fontId="7" fillId="0" borderId="6" xfId="1" applyFont="1" applyBorder="1" applyAlignment="1">
      <alignment horizontal="left" vertical="center" wrapText="1" shrinkToFit="1"/>
    </xf>
    <xf numFmtId="43" fontId="6" fillId="0" borderId="6" xfId="2" applyFont="1" applyBorder="1" applyAlignment="1">
      <alignment horizontal="right" vertical="center" wrapText="1" shrinkToFit="1"/>
    </xf>
    <xf numFmtId="43" fontId="7" fillId="0" borderId="7" xfId="2" applyFont="1" applyBorder="1" applyAlignment="1">
      <alignment horizontal="right" vertical="center" wrapText="1" shrinkToFit="1"/>
    </xf>
    <xf numFmtId="43" fontId="6" fillId="0" borderId="6" xfId="2" applyFont="1" applyBorder="1" applyAlignment="1">
      <alignment horizontal="center" vertical="center" wrapText="1" shrinkToFit="1"/>
    </xf>
    <xf numFmtId="43" fontId="7" fillId="0" borderId="8" xfId="2" applyFont="1" applyBorder="1" applyAlignment="1">
      <alignment horizontal="right" vertical="center" wrapText="1" shrinkToFit="1"/>
    </xf>
    <xf numFmtId="43" fontId="6" fillId="0" borderId="0" xfId="2" applyFont="1" applyBorder="1" applyAlignment="1">
      <alignment vertical="center"/>
    </xf>
    <xf numFmtId="0" fontId="6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43" fontId="4" fillId="0" borderId="0" xfId="2" applyFont="1" applyBorder="1" applyAlignment="1">
      <alignment horizontal="right" vertical="center"/>
    </xf>
    <xf numFmtId="43" fontId="5" fillId="0" borderId="0" xfId="2" applyFont="1" applyBorder="1" applyAlignment="1">
      <alignment horizontal="right" vertical="center" wrapText="1"/>
    </xf>
    <xf numFmtId="43" fontId="5" fillId="0" borderId="0" xfId="2" applyFont="1" applyBorder="1" applyAlignment="1">
      <alignment horizontal="center" vertical="center"/>
    </xf>
    <xf numFmtId="43" fontId="5" fillId="0" borderId="0" xfId="2" applyFont="1" applyBorder="1" applyAlignment="1">
      <alignment horizontal="right" vertical="center"/>
    </xf>
    <xf numFmtId="43" fontId="8" fillId="0" borderId="0" xfId="2" applyFont="1" applyBorder="1" applyAlignment="1">
      <alignment horizontal="right" vertical="center"/>
    </xf>
    <xf numFmtId="43" fontId="9" fillId="0" borderId="0" xfId="2" applyFont="1" applyBorder="1" applyAlignment="1">
      <alignment horizontal="right" vertical="center"/>
    </xf>
    <xf numFmtId="0" fontId="4" fillId="0" borderId="0" xfId="1" applyFont="1" applyAlignment="1">
      <alignment horizontal="left" vertical="center" wrapText="1"/>
    </xf>
    <xf numFmtId="43" fontId="4" fillId="0" borderId="0" xfId="2" applyFont="1" applyBorder="1" applyAlignment="1">
      <alignment horizontal="right" vertical="center" wrapText="1"/>
    </xf>
    <xf numFmtId="0" fontId="10" fillId="0" borderId="0" xfId="1" applyFont="1" applyAlignment="1">
      <alignment horizontal="left" vertical="center"/>
    </xf>
    <xf numFmtId="0" fontId="1" fillId="0" borderId="0" xfId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43" fontId="1" fillId="0" borderId="0" xfId="2" applyAlignment="1">
      <alignment vertical="center"/>
    </xf>
    <xf numFmtId="167" fontId="1" fillId="0" borderId="0" xfId="3" applyNumberFormat="1" applyAlignment="1">
      <alignment vertical="center"/>
    </xf>
    <xf numFmtId="0" fontId="4" fillId="0" borderId="9" xfId="1" applyFont="1" applyBorder="1" applyAlignment="1">
      <alignment vertical="center"/>
    </xf>
    <xf numFmtId="0" fontId="4" fillId="0" borderId="10" xfId="1" applyFont="1" applyBorder="1" applyAlignment="1">
      <alignment vertical="center"/>
    </xf>
    <xf numFmtId="43" fontId="4" fillId="0" borderId="0" xfId="2" applyFont="1" applyAlignment="1">
      <alignment vertical="center"/>
    </xf>
    <xf numFmtId="167" fontId="4" fillId="0" borderId="0" xfId="3" applyNumberFormat="1" applyFont="1" applyAlignment="1">
      <alignment vertical="center"/>
    </xf>
    <xf numFmtId="0" fontId="12" fillId="0" borderId="14" xfId="1" applyFont="1" applyBorder="1" applyAlignment="1">
      <alignment vertical="center"/>
    </xf>
    <xf numFmtId="0" fontId="12" fillId="0" borderId="15" xfId="1" applyFont="1" applyBorder="1" applyAlignment="1">
      <alignment vertical="center"/>
    </xf>
    <xf numFmtId="9" fontId="12" fillId="2" borderId="11" xfId="3" applyFont="1" applyFill="1" applyBorder="1" applyAlignment="1">
      <alignment horizontal="center" vertical="center"/>
    </xf>
    <xf numFmtId="43" fontId="12" fillId="5" borderId="11" xfId="2" applyFont="1" applyFill="1" applyBorder="1" applyAlignment="1">
      <alignment horizontal="center" vertical="center"/>
    </xf>
    <xf numFmtId="43" fontId="12" fillId="0" borderId="0" xfId="2" applyFont="1" applyAlignment="1">
      <alignment vertical="center"/>
    </xf>
    <xf numFmtId="167" fontId="12" fillId="0" borderId="0" xfId="3" applyNumberFormat="1" applyFont="1" applyAlignment="1">
      <alignment vertical="center"/>
    </xf>
    <xf numFmtId="0" fontId="12" fillId="0" borderId="0" xfId="1" applyFont="1" applyAlignment="1">
      <alignment vertical="center"/>
    </xf>
    <xf numFmtId="0" fontId="1" fillId="0" borderId="11" xfId="1" applyBorder="1" applyAlignment="1">
      <alignment horizontal="right" vertical="center"/>
    </xf>
    <xf numFmtId="0" fontId="1" fillId="0" borderId="13" xfId="1" applyBorder="1" applyAlignment="1">
      <alignment vertical="center"/>
    </xf>
    <xf numFmtId="9" fontId="1" fillId="2" borderId="11" xfId="3" applyFill="1" applyBorder="1" applyAlignment="1">
      <alignment vertical="center"/>
    </xf>
    <xf numFmtId="43" fontId="1" fillId="5" borderId="11" xfId="2" applyFill="1" applyBorder="1" applyAlignment="1">
      <alignment vertical="center"/>
    </xf>
    <xf numFmtId="9" fontId="1" fillId="2" borderId="11" xfId="1" applyNumberFormat="1" applyFill="1" applyBorder="1" applyAlignment="1">
      <alignment vertical="center"/>
    </xf>
    <xf numFmtId="0" fontId="1" fillId="0" borderId="12" xfId="1" applyBorder="1" applyAlignment="1">
      <alignment horizontal="right" vertical="center"/>
    </xf>
    <xf numFmtId="167" fontId="1" fillId="6" borderId="11" xfId="3" applyNumberFormat="1" applyFill="1" applyBorder="1" applyAlignment="1">
      <alignment vertical="center"/>
    </xf>
    <xf numFmtId="43" fontId="1" fillId="7" borderId="11" xfId="2" applyFill="1" applyBorder="1" applyAlignment="1">
      <alignment vertical="center"/>
    </xf>
    <xf numFmtId="9" fontId="4" fillId="6" borderId="11" xfId="3" applyFont="1" applyFill="1" applyBorder="1" applyAlignment="1">
      <alignment vertical="center"/>
    </xf>
    <xf numFmtId="43" fontId="4" fillId="7" borderId="11" xfId="2" applyFont="1" applyFill="1" applyBorder="1" applyAlignment="1">
      <alignment vertical="center"/>
    </xf>
    <xf numFmtId="167" fontId="1" fillId="2" borderId="11" xfId="3" applyNumberFormat="1" applyFill="1" applyBorder="1" applyAlignment="1">
      <alignment vertical="center"/>
    </xf>
    <xf numFmtId="43" fontId="1" fillId="0" borderId="0" xfId="1" applyNumberFormat="1" applyAlignment="1">
      <alignment vertical="center"/>
    </xf>
    <xf numFmtId="167" fontId="1" fillId="0" borderId="0" xfId="3" applyNumberFormat="1"/>
    <xf numFmtId="9" fontId="1" fillId="0" borderId="0" xfId="3"/>
    <xf numFmtId="43" fontId="1" fillId="0" borderId="0" xfId="2"/>
    <xf numFmtId="43" fontId="1" fillId="0" borderId="0" xfId="1" applyNumberFormat="1"/>
    <xf numFmtId="10" fontId="4" fillId="0" borderId="0" xfId="3" applyNumberFormat="1" applyFont="1" applyBorder="1" applyAlignment="1">
      <alignment horizontal="right" vertical="center"/>
    </xf>
    <xf numFmtId="0" fontId="1" fillId="0" borderId="0" xfId="1" applyAlignment="1">
      <alignment horizontal="center" vertical="center"/>
    </xf>
    <xf numFmtId="43" fontId="1" fillId="0" borderId="0" xfId="2" applyFont="1" applyBorder="1" applyAlignment="1">
      <alignment horizontal="right" vertical="center"/>
    </xf>
    <xf numFmtId="0" fontId="3" fillId="0" borderId="0" xfId="1" applyFont="1" applyAlignment="1">
      <alignment horizontal="center" vertical="center"/>
    </xf>
    <xf numFmtId="43" fontId="9" fillId="0" borderId="0" xfId="2" applyFont="1" applyBorder="1" applyAlignment="1">
      <alignment horizontal="center" vertical="center"/>
    </xf>
    <xf numFmtId="0" fontId="5" fillId="4" borderId="0" xfId="1" applyFont="1" applyFill="1" applyAlignment="1">
      <alignment horizontal="center" vertical="center" wrapText="1"/>
    </xf>
    <xf numFmtId="43" fontId="9" fillId="0" borderId="0" xfId="2" applyFont="1" applyBorder="1" applyAlignment="1">
      <alignment horizontal="left" vertical="center"/>
    </xf>
    <xf numFmtId="43" fontId="8" fillId="0" borderId="0" xfId="2" applyFont="1" applyBorder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3" fillId="0" borderId="2" xfId="1" applyFont="1" applyBorder="1" applyAlignment="1">
      <alignment horizontal="center" vertical="center" wrapText="1" shrinkToFit="1"/>
    </xf>
    <xf numFmtId="0" fontId="3" fillId="0" borderId="0" xfId="1" applyFont="1" applyAlignment="1">
      <alignment horizontal="center" vertical="center" wrapText="1" shrinkToFit="1"/>
    </xf>
    <xf numFmtId="0" fontId="1" fillId="0" borderId="6" xfId="1" applyBorder="1" applyAlignment="1">
      <alignment horizontal="center" vertical="center" wrapText="1" shrinkToFit="1"/>
    </xf>
    <xf numFmtId="0" fontId="2" fillId="8" borderId="0" xfId="1" applyFont="1" applyFill="1" applyAlignment="1">
      <alignment horizontal="center" vertical="center"/>
    </xf>
    <xf numFmtId="0" fontId="2" fillId="8" borderId="0" xfId="1" applyFont="1" applyFill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 shrinkToFit="1"/>
    </xf>
    <xf numFmtId="43" fontId="4" fillId="8" borderId="6" xfId="2" applyFont="1" applyFill="1" applyBorder="1" applyAlignment="1">
      <alignment horizontal="center" vertical="center" wrapText="1" shrinkToFit="1"/>
    </xf>
    <xf numFmtId="43" fontId="4" fillId="8" borderId="6" xfId="2" applyFont="1" applyFill="1" applyBorder="1" applyAlignment="1">
      <alignment horizontal="right" vertical="center" wrapText="1" shrinkToFit="1"/>
    </xf>
    <xf numFmtId="43" fontId="6" fillId="8" borderId="6" xfId="2" applyFont="1" applyFill="1" applyBorder="1" applyAlignment="1">
      <alignment horizontal="center" vertical="center" wrapText="1" shrinkToFit="1"/>
    </xf>
    <xf numFmtId="43" fontId="5" fillId="8" borderId="0" xfId="2" applyFont="1" applyFill="1" applyBorder="1" applyAlignment="1">
      <alignment horizontal="center" vertical="center"/>
    </xf>
    <xf numFmtId="17" fontId="3" fillId="8" borderId="0" xfId="1" applyNumberFormat="1" applyFont="1" applyFill="1" applyAlignment="1">
      <alignment horizontal="center" vertical="center" wrapText="1" shrinkToFit="1"/>
    </xf>
    <xf numFmtId="17" fontId="3" fillId="0" borderId="0" xfId="1" applyNumberFormat="1" applyFont="1" applyAlignment="1">
      <alignment horizontal="center" vertical="center" wrapText="1" shrinkToFit="1"/>
    </xf>
    <xf numFmtId="0" fontId="1" fillId="0" borderId="6" xfId="1" applyBorder="1" applyAlignment="1">
      <alignment horizontal="left" vertical="center" wrapText="1" shrinkToFit="1"/>
    </xf>
    <xf numFmtId="43" fontId="4" fillId="0" borderId="0" xfId="2" applyFont="1" applyFill="1" applyBorder="1" applyAlignment="1">
      <alignment vertical="center"/>
    </xf>
    <xf numFmtId="9" fontId="4" fillId="0" borderId="0" xfId="17" applyFont="1" applyBorder="1" applyAlignment="1">
      <alignment vertical="center"/>
    </xf>
    <xf numFmtId="0" fontId="1" fillId="0" borderId="6" xfId="1" applyBorder="1" applyAlignment="1">
      <alignment horizontal="right" vertical="center" wrapText="1" shrinkToFit="1"/>
    </xf>
    <xf numFmtId="43" fontId="1" fillId="0" borderId="6" xfId="2" applyFont="1" applyFill="1" applyBorder="1" applyAlignment="1">
      <alignment horizontal="center" vertical="center" wrapText="1" shrinkToFit="1"/>
    </xf>
    <xf numFmtId="0" fontId="3" fillId="0" borderId="0" xfId="1" applyFont="1" applyAlignment="1">
      <alignment horizontal="left" vertical="center" wrapTex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4" fontId="0" fillId="0" borderId="18" xfId="0" applyNumberFormat="1" applyBorder="1" applyAlignment="1">
      <alignment horizontal="center" vertical="center"/>
    </xf>
    <xf numFmtId="168" fontId="0" fillId="0" borderId="18" xfId="0" applyNumberFormat="1" applyBorder="1" applyAlignment="1">
      <alignment horizontal="center" vertical="center"/>
    </xf>
    <xf numFmtId="4" fontId="0" fillId="0" borderId="18" xfId="0" applyNumberFormat="1" applyBorder="1" applyAlignment="1">
      <alignment horizontal="center"/>
    </xf>
    <xf numFmtId="168" fontId="0" fillId="0" borderId="18" xfId="0" applyNumberFormat="1" applyBorder="1" applyAlignment="1">
      <alignment horizontal="center"/>
    </xf>
    <xf numFmtId="0" fontId="0" fillId="11" borderId="18" xfId="0" applyFill="1" applyBorder="1" applyAlignment="1">
      <alignment horizontal="center"/>
    </xf>
    <xf numFmtId="169" fontId="0" fillId="11" borderId="18" xfId="0" applyNumberFormat="1" applyFill="1" applyBorder="1" applyAlignment="1">
      <alignment horizontal="center" vertical="center"/>
    </xf>
    <xf numFmtId="0" fontId="0" fillId="11" borderId="18" xfId="0" applyFill="1" applyBorder="1" applyAlignment="1">
      <alignment horizontal="center" vertical="center"/>
    </xf>
    <xf numFmtId="169" fontId="0" fillId="0" borderId="18" xfId="0" applyNumberFormat="1" applyBorder="1" applyAlignment="1">
      <alignment horizontal="center" vertical="center"/>
    </xf>
    <xf numFmtId="0" fontId="0" fillId="0" borderId="16" xfId="0" applyBorder="1"/>
    <xf numFmtId="0" fontId="0" fillId="0" borderId="32" xfId="0" applyBorder="1"/>
    <xf numFmtId="0" fontId="0" fillId="0" borderId="33" xfId="0" applyBorder="1"/>
    <xf numFmtId="164" fontId="1" fillId="0" borderId="0" xfId="16" applyFont="1"/>
    <xf numFmtId="0" fontId="23" fillId="0" borderId="0" xfId="20" applyFont="1" applyAlignment="1">
      <alignment vertical="center"/>
    </xf>
    <xf numFmtId="0" fontId="20" fillId="0" borderId="0" xfId="18" applyAlignment="1">
      <alignment vertical="center"/>
    </xf>
    <xf numFmtId="0" fontId="20" fillId="0" borderId="0" xfId="18" applyAlignment="1" applyProtection="1">
      <alignment vertical="center"/>
      <protection locked="0"/>
    </xf>
    <xf numFmtId="0" fontId="20" fillId="0" borderId="0" xfId="18" applyProtection="1">
      <protection locked="0"/>
    </xf>
    <xf numFmtId="2" fontId="25" fillId="0" borderId="38" xfId="18" applyNumberFormat="1" applyFont="1" applyBorder="1" applyAlignment="1">
      <alignment horizontal="right" vertical="center"/>
    </xf>
    <xf numFmtId="2" fontId="25" fillId="0" borderId="39" xfId="18" applyNumberFormat="1" applyFont="1" applyBorder="1" applyAlignment="1">
      <alignment horizontal="center" vertical="center"/>
    </xf>
    <xf numFmtId="0" fontId="26" fillId="0" borderId="0" xfId="18" applyFont="1" applyAlignment="1">
      <alignment vertical="center"/>
    </xf>
    <xf numFmtId="2" fontId="25" fillId="0" borderId="41" xfId="18" applyNumberFormat="1" applyFont="1" applyBorder="1" applyAlignment="1">
      <alignment horizontal="right" vertical="center"/>
    </xf>
    <xf numFmtId="2" fontId="25" fillId="0" borderId="42" xfId="18" applyNumberFormat="1" applyFont="1" applyBorder="1" applyAlignment="1">
      <alignment horizontal="center" vertical="center"/>
    </xf>
    <xf numFmtId="0" fontId="24" fillId="0" borderId="34" xfId="18" applyFont="1" applyBorder="1" applyAlignment="1">
      <alignment horizontal="right" vertical="center"/>
    </xf>
    <xf numFmtId="2" fontId="24" fillId="0" borderId="36" xfId="18" applyNumberFormat="1" applyFont="1" applyBorder="1" applyAlignment="1">
      <alignment horizontal="center" vertical="center"/>
    </xf>
    <xf numFmtId="2" fontId="20" fillId="0" borderId="0" xfId="18" applyNumberFormat="1" applyAlignment="1" applyProtection="1">
      <alignment vertical="center"/>
      <protection locked="0"/>
    </xf>
    <xf numFmtId="0" fontId="24" fillId="0" borderId="44" xfId="18" applyFont="1" applyBorder="1" applyAlignment="1">
      <alignment vertical="center"/>
    </xf>
    <xf numFmtId="2" fontId="25" fillId="0" borderId="20" xfId="18" applyNumberFormat="1" applyFont="1" applyBorder="1" applyAlignment="1">
      <alignment horizontal="center" vertical="center"/>
    </xf>
    <xf numFmtId="2" fontId="25" fillId="0" borderId="45" xfId="18" applyNumberFormat="1" applyFont="1" applyBorder="1" applyAlignment="1">
      <alignment horizontal="center" vertical="center"/>
    </xf>
    <xf numFmtId="0" fontId="20" fillId="0" borderId="0" xfId="18" quotePrefix="1" applyAlignment="1" applyProtection="1">
      <alignment vertical="center"/>
      <protection locked="0"/>
    </xf>
    <xf numFmtId="2" fontId="25" fillId="9" borderId="46" xfId="18" applyNumberFormat="1" applyFont="1" applyFill="1" applyBorder="1" applyAlignment="1" applyProtection="1">
      <alignment horizontal="center" vertical="center"/>
      <protection locked="0"/>
    </xf>
    <xf numFmtId="2" fontId="25" fillId="9" borderId="45" xfId="18" applyNumberFormat="1" applyFont="1" applyFill="1" applyBorder="1" applyAlignment="1" applyProtection="1">
      <alignment horizontal="center" vertical="center"/>
      <protection locked="0"/>
    </xf>
    <xf numFmtId="43" fontId="20" fillId="0" borderId="0" xfId="21" applyFont="1" applyFill="1" applyAlignment="1" applyProtection="1">
      <alignment vertical="center"/>
    </xf>
    <xf numFmtId="0" fontId="24" fillId="0" borderId="38" xfId="18" applyFont="1" applyBorder="1" applyAlignment="1">
      <alignment vertical="center"/>
    </xf>
    <xf numFmtId="2" fontId="25" fillId="9" borderId="17" xfId="18" applyNumberFormat="1" applyFont="1" applyFill="1" applyBorder="1" applyAlignment="1" applyProtection="1">
      <alignment horizontal="center" vertical="center"/>
      <protection locked="0"/>
    </xf>
    <xf numFmtId="2" fontId="25" fillId="9" borderId="39" xfId="18" applyNumberFormat="1" applyFont="1" applyFill="1" applyBorder="1" applyAlignment="1" applyProtection="1">
      <alignment horizontal="center" vertical="center"/>
      <protection locked="0"/>
    </xf>
    <xf numFmtId="0" fontId="24" fillId="0" borderId="47" xfId="18" applyFont="1" applyBorder="1" applyAlignment="1">
      <alignment vertical="center"/>
    </xf>
    <xf numFmtId="2" fontId="25" fillId="9" borderId="21" xfId="18" applyNumberFormat="1" applyFont="1" applyFill="1" applyBorder="1" applyAlignment="1" applyProtection="1">
      <alignment horizontal="center" vertical="center"/>
      <protection locked="0"/>
    </xf>
    <xf numFmtId="2" fontId="25" fillId="9" borderId="48" xfId="18" applyNumberFormat="1" applyFont="1" applyFill="1" applyBorder="1" applyAlignment="1" applyProtection="1">
      <alignment horizontal="center" vertical="center"/>
      <protection locked="0"/>
    </xf>
    <xf numFmtId="0" fontId="24" fillId="0" borderId="49" xfId="18" applyFont="1" applyBorder="1" applyAlignment="1">
      <alignment vertical="center"/>
    </xf>
    <xf numFmtId="2" fontId="24" fillId="0" borderId="50" xfId="18" applyNumberFormat="1" applyFont="1" applyBorder="1" applyAlignment="1">
      <alignment horizontal="center" vertical="center"/>
    </xf>
    <xf numFmtId="0" fontId="27" fillId="0" borderId="0" xfId="20" quotePrefix="1" applyFont="1" applyAlignment="1">
      <alignment vertical="center"/>
    </xf>
    <xf numFmtId="0" fontId="28" fillId="0" borderId="19" xfId="18" applyFont="1" applyBorder="1" applyAlignment="1">
      <alignment vertical="center"/>
    </xf>
    <xf numFmtId="10" fontId="28" fillId="0" borderId="34" xfId="18" applyNumberFormat="1" applyFont="1" applyBorder="1" applyAlignment="1">
      <alignment horizontal="centerContinuous" vertical="center"/>
    </xf>
    <xf numFmtId="9" fontId="28" fillId="0" borderId="36" xfId="18" applyNumberFormat="1" applyFont="1" applyBorder="1" applyAlignment="1">
      <alignment horizontal="centerContinuous" vertical="center"/>
    </xf>
    <xf numFmtId="0" fontId="29" fillId="0" borderId="36" xfId="18" applyFont="1" applyBorder="1" applyAlignment="1">
      <alignment horizontal="center" vertical="center"/>
    </xf>
    <xf numFmtId="167" fontId="20" fillId="0" borderId="0" xfId="18" applyNumberFormat="1" applyAlignment="1">
      <alignment vertical="center"/>
    </xf>
    <xf numFmtId="0" fontId="30" fillId="0" borderId="25" xfId="18" applyFont="1" applyBorder="1" applyAlignment="1">
      <alignment vertical="center"/>
    </xf>
    <xf numFmtId="0" fontId="30" fillId="0" borderId="0" xfId="18" applyFont="1" applyAlignment="1">
      <alignment vertical="center"/>
    </xf>
    <xf numFmtId="0" fontId="30" fillId="0" borderId="26" xfId="18" applyFont="1" applyBorder="1" applyAlignment="1">
      <alignment vertical="center"/>
    </xf>
    <xf numFmtId="0" fontId="31" fillId="0" borderId="0" xfId="18" applyFont="1" applyAlignment="1" applyProtection="1">
      <alignment vertical="center"/>
      <protection locked="0"/>
    </xf>
    <xf numFmtId="0" fontId="31" fillId="0" borderId="0" xfId="18" applyFont="1" applyProtection="1">
      <protection locked="0"/>
    </xf>
    <xf numFmtId="0" fontId="25" fillId="0" borderId="0" xfId="18" applyFont="1" applyAlignment="1">
      <alignment vertical="center"/>
    </xf>
    <xf numFmtId="0" fontId="15" fillId="0" borderId="0" xfId="18" applyFont="1" applyAlignment="1">
      <alignment vertical="center"/>
    </xf>
    <xf numFmtId="0" fontId="4" fillId="0" borderId="0" xfId="18" applyFont="1" applyAlignment="1">
      <alignment vertical="center"/>
    </xf>
    <xf numFmtId="0" fontId="32" fillId="0" borderId="0" xfId="18" applyFont="1" applyAlignment="1">
      <alignment horizontal="center" vertical="center"/>
    </xf>
    <xf numFmtId="0" fontId="12" fillId="0" borderId="0" xfId="18" applyFont="1" applyAlignment="1">
      <alignment vertical="center"/>
    </xf>
    <xf numFmtId="43" fontId="33" fillId="9" borderId="49" xfId="21" applyFont="1" applyFill="1" applyBorder="1" applyAlignment="1" applyProtection="1">
      <alignment horizontal="right" vertical="center"/>
      <protection locked="0"/>
    </xf>
    <xf numFmtId="2" fontId="34" fillId="0" borderId="0" xfId="18" applyNumberFormat="1" applyFont="1" applyAlignment="1">
      <alignment horizontal="left" vertical="center"/>
    </xf>
    <xf numFmtId="2" fontId="34" fillId="0" borderId="18" xfId="18" quotePrefix="1" applyNumberFormat="1" applyFont="1" applyBorder="1" applyAlignment="1">
      <alignment horizontal="right" vertical="center"/>
    </xf>
    <xf numFmtId="2" fontId="34" fillId="0" borderId="18" xfId="18" applyNumberFormat="1" applyFont="1" applyBorder="1" applyAlignment="1">
      <alignment horizontal="right" vertical="center"/>
    </xf>
    <xf numFmtId="0" fontId="35" fillId="0" borderId="0" xfId="18" applyFont="1" applyAlignment="1">
      <alignment vertical="center"/>
    </xf>
    <xf numFmtId="0" fontId="36" fillId="0" borderId="0" xfId="18" applyFont="1" applyAlignment="1">
      <alignment vertical="center"/>
    </xf>
    <xf numFmtId="0" fontId="4" fillId="0" borderId="49" xfId="18" applyFont="1" applyBorder="1" applyAlignment="1">
      <alignment horizontal="center" vertical="center"/>
    </xf>
    <xf numFmtId="0" fontId="4" fillId="0" borderId="50" xfId="18" applyFont="1" applyBorder="1" applyAlignment="1">
      <alignment horizontal="center" vertical="center"/>
    </xf>
    <xf numFmtId="0" fontId="4" fillId="0" borderId="51" xfId="18" applyFont="1" applyBorder="1" applyAlignment="1">
      <alignment horizontal="center" vertical="center"/>
    </xf>
    <xf numFmtId="0" fontId="4" fillId="0" borderId="52" xfId="18" applyFont="1" applyBorder="1" applyAlignment="1">
      <alignment horizontal="center" vertical="center"/>
    </xf>
    <xf numFmtId="0" fontId="1" fillId="0" borderId="53" xfId="18" applyFont="1" applyBorder="1" applyAlignment="1">
      <alignment vertical="center" wrapText="1"/>
    </xf>
    <xf numFmtId="10" fontId="1" fillId="0" borderId="54" xfId="18" applyNumberFormat="1" applyFont="1" applyBorder="1" applyAlignment="1">
      <alignment horizontal="center" vertical="center"/>
    </xf>
    <xf numFmtId="10" fontId="1" fillId="0" borderId="31" xfId="18" applyNumberFormat="1" applyFont="1" applyBorder="1" applyAlignment="1">
      <alignment horizontal="center" vertical="center"/>
    </xf>
    <xf numFmtId="10" fontId="1" fillId="0" borderId="55" xfId="18" applyNumberFormat="1" applyFont="1" applyBorder="1" applyAlignment="1">
      <alignment horizontal="center" vertical="center"/>
    </xf>
    <xf numFmtId="0" fontId="1" fillId="0" borderId="56" xfId="18" applyFont="1" applyBorder="1" applyAlignment="1">
      <alignment vertical="center" wrapText="1"/>
    </xf>
    <xf numFmtId="10" fontId="1" fillId="0" borderId="29" xfId="18" applyNumberFormat="1" applyFont="1" applyBorder="1" applyAlignment="1">
      <alignment horizontal="center" vertical="center"/>
    </xf>
    <xf numFmtId="10" fontId="1" fillId="0" borderId="18" xfId="18" applyNumberFormat="1" applyFont="1" applyBorder="1" applyAlignment="1">
      <alignment horizontal="center" vertical="center"/>
    </xf>
    <xf numFmtId="10" fontId="1" fillId="0" borderId="57" xfId="18" applyNumberFormat="1" applyFont="1" applyBorder="1" applyAlignment="1">
      <alignment horizontal="center" vertical="center"/>
    </xf>
    <xf numFmtId="0" fontId="1" fillId="0" borderId="58" xfId="18" applyFont="1" applyBorder="1" applyAlignment="1">
      <alignment vertical="center" wrapText="1"/>
    </xf>
    <xf numFmtId="10" fontId="1" fillId="0" borderId="59" xfId="18" applyNumberFormat="1" applyFont="1" applyBorder="1" applyAlignment="1">
      <alignment horizontal="center" vertical="center"/>
    </xf>
    <xf numFmtId="10" fontId="1" fillId="0" borderId="60" xfId="18" applyNumberFormat="1" applyFont="1" applyBorder="1" applyAlignment="1">
      <alignment horizontal="center" vertical="center"/>
    </xf>
    <xf numFmtId="10" fontId="1" fillId="0" borderId="61" xfId="18" applyNumberFormat="1" applyFont="1" applyBorder="1" applyAlignment="1">
      <alignment horizontal="center" vertical="center"/>
    </xf>
    <xf numFmtId="0" fontId="36" fillId="0" borderId="0" xfId="18" applyFont="1" applyAlignment="1">
      <alignment vertical="center" wrapText="1"/>
    </xf>
    <xf numFmtId="10" fontId="1" fillId="0" borderId="62" xfId="18" applyNumberFormat="1" applyFont="1" applyBorder="1" applyAlignment="1">
      <alignment horizontal="center" vertical="center"/>
    </xf>
    <xf numFmtId="10" fontId="1" fillId="0" borderId="63" xfId="18" applyNumberFormat="1" applyFont="1" applyBorder="1" applyAlignment="1">
      <alignment horizontal="center" vertical="center"/>
    </xf>
    <xf numFmtId="10" fontId="1" fillId="0" borderId="64" xfId="18" applyNumberFormat="1" applyFont="1" applyBorder="1" applyAlignment="1">
      <alignment horizontal="center" vertical="center"/>
    </xf>
    <xf numFmtId="0" fontId="20" fillId="0" borderId="0" xfId="18"/>
    <xf numFmtId="0" fontId="4" fillId="0" borderId="43" xfId="19" applyFont="1" applyBorder="1" applyAlignment="1">
      <alignment horizontal="center" vertical="center" wrapText="1"/>
    </xf>
    <xf numFmtId="0" fontId="4" fillId="0" borderId="62" xfId="18" applyFont="1" applyBorder="1" applyAlignment="1">
      <alignment horizontal="center" vertical="center"/>
    </xf>
    <xf numFmtId="0" fontId="4" fillId="0" borderId="63" xfId="18" applyFont="1" applyBorder="1" applyAlignment="1">
      <alignment horizontal="center" vertical="center"/>
    </xf>
    <xf numFmtId="0" fontId="4" fillId="0" borderId="64" xfId="18" applyFont="1" applyBorder="1" applyAlignment="1">
      <alignment horizontal="center" vertical="center"/>
    </xf>
    <xf numFmtId="10" fontId="36" fillId="0" borderId="0" xfId="18" applyNumberFormat="1" applyFont="1" applyAlignment="1">
      <alignment vertical="center"/>
    </xf>
    <xf numFmtId="10" fontId="20" fillId="0" borderId="0" xfId="18" applyNumberFormat="1" applyAlignment="1">
      <alignment vertical="center"/>
    </xf>
    <xf numFmtId="0" fontId="4" fillId="0" borderId="49" xfId="18" applyFont="1" applyBorder="1" applyAlignment="1">
      <alignment vertical="center" wrapText="1"/>
    </xf>
    <xf numFmtId="0" fontId="36" fillId="0" borderId="0" xfId="18" applyFont="1" applyAlignment="1" applyProtection="1">
      <alignment vertical="center"/>
      <protection locked="0"/>
    </xf>
    <xf numFmtId="0" fontId="36" fillId="0" borderId="0" xfId="18" applyFont="1" applyProtection="1">
      <protection locked="0"/>
    </xf>
    <xf numFmtId="0" fontId="2" fillId="8" borderId="0" xfId="1" applyFont="1" applyFill="1" applyAlignment="1">
      <alignment horizontal="left" vertical="center" wrapText="1"/>
    </xf>
    <xf numFmtId="43" fontId="2" fillId="8" borderId="0" xfId="2" applyFont="1" applyFill="1" applyBorder="1" applyAlignment="1">
      <alignment horizontal="right" vertical="center"/>
    </xf>
    <xf numFmtId="10" fontId="1" fillId="2" borderId="11" xfId="3" applyNumberFormat="1" applyFill="1" applyBorder="1" applyAlignment="1">
      <alignment vertical="center"/>
    </xf>
    <xf numFmtId="43" fontId="1" fillId="0" borderId="7" xfId="2" applyFont="1" applyFill="1" applyBorder="1" applyAlignment="1">
      <alignment horizontal="right" vertical="center" wrapText="1" shrinkToFit="1"/>
    </xf>
    <xf numFmtId="43" fontId="1" fillId="0" borderId="6" xfId="2" applyFont="1" applyFill="1" applyBorder="1" applyAlignment="1">
      <alignment horizontal="right" vertical="center" wrapText="1" shrinkToFit="1"/>
    </xf>
    <xf numFmtId="43" fontId="1" fillId="8" borderId="6" xfId="2" applyFont="1" applyFill="1" applyBorder="1" applyAlignment="1">
      <alignment horizontal="right" vertical="center" wrapText="1" shrinkToFit="1"/>
    </xf>
    <xf numFmtId="43" fontId="1" fillId="0" borderId="8" xfId="2" applyFont="1" applyFill="1" applyBorder="1" applyAlignment="1">
      <alignment horizontal="right" vertical="center" wrapText="1" shrinkToFit="1"/>
    </xf>
    <xf numFmtId="10" fontId="1" fillId="0" borderId="6" xfId="3" applyNumberFormat="1" applyFont="1" applyFill="1" applyBorder="1" applyAlignment="1">
      <alignment horizontal="right" vertical="center" wrapText="1" shrinkToFit="1"/>
    </xf>
    <xf numFmtId="43" fontId="1" fillId="0" borderId="0" xfId="2" applyFont="1" applyFill="1" applyBorder="1" applyAlignment="1">
      <alignment vertical="center"/>
    </xf>
    <xf numFmtId="43" fontId="1" fillId="0" borderId="0" xfId="2" applyFont="1" applyBorder="1" applyAlignment="1">
      <alignment vertical="center"/>
    </xf>
    <xf numFmtId="9" fontId="1" fillId="0" borderId="0" xfId="17" applyFont="1" applyBorder="1" applyAlignment="1">
      <alignment vertical="center"/>
    </xf>
    <xf numFmtId="0" fontId="1" fillId="0" borderId="0" xfId="1" applyAlignment="1">
      <alignment horizontal="right" vertical="center"/>
    </xf>
    <xf numFmtId="43" fontId="1" fillId="0" borderId="0" xfId="2" applyFont="1" applyBorder="1" applyAlignment="1">
      <alignment horizontal="right" vertical="center" wrapText="1"/>
    </xf>
    <xf numFmtId="43" fontId="1" fillId="0" borderId="0" xfId="2" applyFont="1" applyBorder="1" applyAlignment="1">
      <alignment horizontal="center" vertical="center"/>
    </xf>
    <xf numFmtId="43" fontId="1" fillId="8" borderId="0" xfId="2" applyFont="1" applyFill="1" applyBorder="1" applyAlignment="1">
      <alignment horizontal="center" vertical="center"/>
    </xf>
    <xf numFmtId="164" fontId="1" fillId="0" borderId="0" xfId="16" applyFont="1" applyBorder="1" applyAlignment="1">
      <alignment horizontal="right" vertical="center"/>
    </xf>
    <xf numFmtId="0" fontId="1" fillId="0" borderId="0" xfId="1" applyAlignment="1">
      <alignment horizontal="left" vertical="center"/>
    </xf>
    <xf numFmtId="166" fontId="1" fillId="0" borderId="0" xfId="2" applyNumberFormat="1" applyFont="1" applyBorder="1" applyAlignment="1">
      <alignment horizontal="right" vertical="center"/>
    </xf>
    <xf numFmtId="0" fontId="1" fillId="0" borderId="0" xfId="1" applyAlignment="1">
      <alignment horizontal="center" vertical="center" wrapText="1"/>
    </xf>
    <xf numFmtId="9" fontId="4" fillId="0" borderId="11" xfId="3" applyFont="1" applyBorder="1" applyAlignment="1">
      <alignment horizontal="center" vertical="center"/>
    </xf>
    <xf numFmtId="9" fontId="4" fillId="0" borderId="12" xfId="3" applyFont="1" applyBorder="1" applyAlignment="1">
      <alignment horizontal="center" vertical="center"/>
    </xf>
    <xf numFmtId="9" fontId="4" fillId="0" borderId="13" xfId="3" applyFont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  <xf numFmtId="0" fontId="17" fillId="0" borderId="27" xfId="0" applyFon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11" borderId="27" xfId="0" applyFill="1" applyBorder="1" applyAlignment="1">
      <alignment horizontal="left"/>
    </xf>
    <xf numFmtId="0" fontId="0" fillId="11" borderId="28" xfId="0" applyFill="1" applyBorder="1" applyAlignment="1">
      <alignment horizontal="left"/>
    </xf>
    <xf numFmtId="0" fontId="0" fillId="11" borderId="29" xfId="0" applyFill="1" applyBorder="1" applyAlignment="1">
      <alignment horizontal="left"/>
    </xf>
    <xf numFmtId="168" fontId="0" fillId="11" borderId="18" xfId="0" applyNumberFormat="1" applyFill="1" applyBorder="1" applyAlignment="1">
      <alignment horizontal="center"/>
    </xf>
    <xf numFmtId="168" fontId="0" fillId="11" borderId="18" xfId="0" applyNumberFormat="1" applyFill="1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4" fontId="0" fillId="0" borderId="30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0" fontId="0" fillId="0" borderId="18" xfId="0" applyBorder="1" applyAlignment="1">
      <alignment horizontal="right" vertical="center"/>
    </xf>
    <xf numFmtId="168" fontId="0" fillId="0" borderId="18" xfId="0" applyNumberFormat="1" applyBorder="1" applyAlignment="1">
      <alignment horizontal="center"/>
    </xf>
    <xf numFmtId="0" fontId="0" fillId="10" borderId="18" xfId="0" applyFill="1" applyBorder="1" applyAlignment="1">
      <alignment horizontal="center" vertical="center"/>
    </xf>
    <xf numFmtId="0" fontId="0" fillId="11" borderId="18" xfId="0" applyFill="1" applyBorder="1" applyAlignment="1">
      <alignment horizontal="right" vertical="center"/>
    </xf>
    <xf numFmtId="0" fontId="0" fillId="11" borderId="18" xfId="0" applyFill="1" applyBorder="1" applyAlignment="1">
      <alignment horizontal="center" vertical="center"/>
    </xf>
    <xf numFmtId="0" fontId="0" fillId="11" borderId="18" xfId="0" applyFill="1" applyBorder="1" applyAlignment="1">
      <alignment horizontal="center"/>
    </xf>
    <xf numFmtId="0" fontId="0" fillId="11" borderId="18" xfId="0" applyFill="1" applyBorder="1" applyAlignment="1">
      <alignment horizontal="left" vertical="center" wrapText="1"/>
    </xf>
    <xf numFmtId="168" fontId="0" fillId="11" borderId="27" xfId="0" applyNumberFormat="1" applyFill="1" applyBorder="1" applyAlignment="1">
      <alignment horizontal="center" vertical="center"/>
    </xf>
    <xf numFmtId="168" fontId="0" fillId="11" borderId="29" xfId="0" applyNumberFormat="1" applyFill="1" applyBorder="1" applyAlignment="1">
      <alignment horizontal="center" vertical="center"/>
    </xf>
    <xf numFmtId="0" fontId="0" fillId="11" borderId="18" xfId="0" applyFill="1" applyBorder="1" applyAlignment="1">
      <alignment horizontal="left" wrapText="1"/>
    </xf>
    <xf numFmtId="0" fontId="0" fillId="11" borderId="18" xfId="0" applyFill="1" applyBorder="1" applyAlignment="1">
      <alignment horizontal="left"/>
    </xf>
    <xf numFmtId="168" fontId="0" fillId="11" borderId="27" xfId="0" applyNumberFormat="1" applyFill="1" applyBorder="1" applyAlignment="1">
      <alignment horizontal="center"/>
    </xf>
    <xf numFmtId="168" fontId="0" fillId="11" borderId="29" xfId="0" applyNumberFormat="1" applyFill="1" applyBorder="1" applyAlignment="1">
      <alignment horizontal="center"/>
    </xf>
    <xf numFmtId="0" fontId="0" fillId="0" borderId="18" xfId="0" applyBorder="1" applyAlignment="1">
      <alignment horizontal="left" wrapText="1"/>
    </xf>
    <xf numFmtId="0" fontId="0" fillId="0" borderId="18" xfId="0" applyBorder="1" applyAlignment="1">
      <alignment horizontal="left"/>
    </xf>
    <xf numFmtId="0" fontId="19" fillId="0" borderId="18" xfId="0" applyFont="1" applyBorder="1" applyAlignment="1">
      <alignment horizontal="left" vertical="top"/>
    </xf>
    <xf numFmtId="168" fontId="0" fillId="0" borderId="27" xfId="0" applyNumberFormat="1" applyBorder="1" applyAlignment="1">
      <alignment horizontal="center"/>
    </xf>
    <xf numFmtId="168" fontId="0" fillId="0" borderId="29" xfId="0" applyNumberFormat="1" applyBorder="1" applyAlignment="1">
      <alignment horizontal="center"/>
    </xf>
    <xf numFmtId="168" fontId="0" fillId="0" borderId="18" xfId="0" applyNumberFormat="1" applyBorder="1" applyAlignment="1">
      <alignment horizontal="center" vertical="center"/>
    </xf>
    <xf numFmtId="0" fontId="18" fillId="0" borderId="18" xfId="0" applyFont="1" applyBorder="1" applyAlignment="1">
      <alignment horizontal="right" vertical="center"/>
    </xf>
    <xf numFmtId="168" fontId="18" fillId="0" borderId="18" xfId="0" applyNumberFormat="1" applyFont="1" applyBorder="1" applyAlignment="1">
      <alignment horizontal="center" vertical="center"/>
    </xf>
    <xf numFmtId="0" fontId="21" fillId="0" borderId="34" xfId="18" applyFont="1" applyBorder="1" applyAlignment="1">
      <alignment horizontal="center" vertical="center" wrapText="1"/>
    </xf>
    <xf numFmtId="0" fontId="22" fillId="0" borderId="35" xfId="19" applyBorder="1" applyAlignment="1">
      <alignment horizontal="center" vertical="center" wrapText="1"/>
    </xf>
    <xf numFmtId="0" fontId="22" fillId="0" borderId="36" xfId="19" applyBorder="1" applyAlignment="1">
      <alignment horizontal="center" vertical="center" wrapText="1"/>
    </xf>
    <xf numFmtId="0" fontId="24" fillId="0" borderId="37" xfId="18" applyFont="1" applyBorder="1" applyAlignment="1">
      <alignment horizontal="center" vertical="center" wrapText="1"/>
    </xf>
    <xf numFmtId="0" fontId="24" fillId="0" borderId="40" xfId="18" applyFont="1" applyBorder="1" applyAlignment="1">
      <alignment horizontal="center" vertical="center" wrapText="1"/>
    </xf>
    <xf numFmtId="0" fontId="22" fillId="0" borderId="43" xfId="19" applyBorder="1" applyAlignment="1">
      <alignment vertical="center" wrapText="1"/>
    </xf>
    <xf numFmtId="0" fontId="4" fillId="0" borderId="34" xfId="18" quotePrefix="1" applyFont="1" applyBorder="1" applyAlignment="1">
      <alignment horizontal="left" vertical="center"/>
    </xf>
    <xf numFmtId="0" fontId="4" fillId="0" borderId="35" xfId="18" applyFont="1" applyBorder="1" applyAlignment="1">
      <alignment horizontal="left" vertical="center"/>
    </xf>
    <xf numFmtId="0" fontId="15" fillId="0" borderId="36" xfId="20" applyBorder="1" applyAlignment="1">
      <alignment horizontal="left" vertical="center"/>
    </xf>
    <xf numFmtId="0" fontId="4" fillId="0" borderId="22" xfId="18" applyFont="1" applyBorder="1" applyAlignment="1">
      <alignment horizontal="center" vertical="center" wrapText="1"/>
    </xf>
    <xf numFmtId="0" fontId="12" fillId="0" borderId="23" xfId="19" applyFont="1" applyBorder="1" applyAlignment="1">
      <alignment horizontal="center" vertical="center" wrapText="1"/>
    </xf>
    <xf numFmtId="0" fontId="12" fillId="0" borderId="24" xfId="19" applyFont="1" applyBorder="1" applyAlignment="1">
      <alignment horizontal="center" vertical="center" wrapText="1"/>
    </xf>
    <xf numFmtId="0" fontId="4" fillId="0" borderId="37" xfId="18" applyFont="1" applyBorder="1" applyAlignment="1">
      <alignment horizontal="center" vertical="center" wrapText="1"/>
    </xf>
    <xf numFmtId="0" fontId="22" fillId="0" borderId="43" xfId="19" applyBorder="1" applyAlignment="1">
      <alignment horizontal="center" vertical="center" wrapText="1"/>
    </xf>
    <xf numFmtId="0" fontId="1" fillId="0" borderId="0" xfId="18" applyFont="1" applyAlignment="1">
      <alignment horizontal="justify" vertical="center" wrapText="1"/>
    </xf>
    <xf numFmtId="0" fontId="1" fillId="0" borderId="0" xfId="19" applyFont="1" applyAlignment="1">
      <alignment horizontal="justify" vertical="center" wrapText="1"/>
    </xf>
    <xf numFmtId="0" fontId="22" fillId="0" borderId="0" xfId="19" applyAlignment="1">
      <alignment horizontal="justify" vertical="center" wrapText="1"/>
    </xf>
    <xf numFmtId="0" fontId="4" fillId="0" borderId="34" xfId="18" applyFont="1" applyBorder="1" applyAlignment="1">
      <alignment horizontal="center" vertical="center" wrapText="1"/>
    </xf>
    <xf numFmtId="0" fontId="4" fillId="0" borderId="35" xfId="19" applyFont="1" applyBorder="1" applyAlignment="1">
      <alignment horizontal="center" vertical="center" wrapText="1"/>
    </xf>
    <xf numFmtId="0" fontId="4" fillId="0" borderId="36" xfId="19" applyFont="1" applyBorder="1" applyAlignment="1">
      <alignment horizontal="center" vertical="center" wrapText="1"/>
    </xf>
    <xf numFmtId="0" fontId="4" fillId="0" borderId="35" xfId="18" applyFont="1" applyBorder="1" applyAlignment="1">
      <alignment horizontal="center" vertical="center" wrapText="1"/>
    </xf>
    <xf numFmtId="0" fontId="4" fillId="0" borderId="36" xfId="18" applyFont="1" applyBorder="1" applyAlignment="1">
      <alignment horizontal="center" vertical="center" wrapText="1"/>
    </xf>
    <xf numFmtId="0" fontId="4" fillId="0" borderId="37" xfId="18" applyFont="1" applyBorder="1" applyAlignment="1">
      <alignment vertical="center" wrapText="1"/>
    </xf>
    <xf numFmtId="0" fontId="4" fillId="0" borderId="43" xfId="19" applyFont="1" applyBorder="1" applyAlignment="1">
      <alignment vertical="center" wrapText="1"/>
    </xf>
  </cellXfs>
  <cellStyles count="22">
    <cellStyle name="Normal" xfId="0" builtinId="0"/>
    <cellStyle name="Normal 2" xfId="1" xr:uid="{00000000-0005-0000-0000-000001000000}"/>
    <cellStyle name="Normal 2 2" xfId="4" xr:uid="{00000000-0005-0000-0000-000002000000}"/>
    <cellStyle name="Normal 2 2 2 5" xfId="14" xr:uid="{00000000-0005-0000-0000-000003000000}"/>
    <cellStyle name="Normal 2 3" xfId="7" xr:uid="{00000000-0005-0000-0000-000004000000}"/>
    <cellStyle name="Normal 2 4" xfId="20" xr:uid="{00000000-0005-0000-0000-000005000000}"/>
    <cellStyle name="Normal 2 8" xfId="10" xr:uid="{00000000-0005-0000-0000-000006000000}"/>
    <cellStyle name="Normal 3" xfId="19" xr:uid="{00000000-0005-0000-0000-000007000000}"/>
    <cellStyle name="Normal 3 2" xfId="18" xr:uid="{00000000-0005-0000-0000-000008000000}"/>
    <cellStyle name="Porcentagem" xfId="17" builtinId="5"/>
    <cellStyle name="Porcentagem 2" xfId="3" xr:uid="{00000000-0005-0000-0000-00000A000000}"/>
    <cellStyle name="Porcentagem 2 2" xfId="9" xr:uid="{00000000-0005-0000-0000-00000B000000}"/>
    <cellStyle name="Porcentagem 3" xfId="15" xr:uid="{00000000-0005-0000-0000-00000C000000}"/>
    <cellStyle name="Porcentagem 5 2" xfId="12" xr:uid="{00000000-0005-0000-0000-00000D000000}"/>
    <cellStyle name="Porcentagem 6" xfId="6" xr:uid="{00000000-0005-0000-0000-00000E000000}"/>
    <cellStyle name="Vírgula" xfId="16" builtinId="3"/>
    <cellStyle name="Vírgula 2" xfId="2" xr:uid="{00000000-0005-0000-0000-000010000000}"/>
    <cellStyle name="Vírgula 2 2" xfId="8" xr:uid="{00000000-0005-0000-0000-000011000000}"/>
    <cellStyle name="Vírgula 2 4 3 2" xfId="11" xr:uid="{00000000-0005-0000-0000-000012000000}"/>
    <cellStyle name="Vírgula 3" xfId="13" xr:uid="{00000000-0005-0000-0000-000013000000}"/>
    <cellStyle name="Vírgula 4" xfId="21" xr:uid="{00000000-0005-0000-0000-000014000000}"/>
    <cellStyle name="Vírgula 7" xfId="5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57150</xdr:rowOff>
    </xdr:from>
    <xdr:to>
      <xdr:col>2</xdr:col>
      <xdr:colOff>296718</xdr:colOff>
      <xdr:row>5</xdr:row>
      <xdr:rowOff>95250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48101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17</xdr:col>
      <xdr:colOff>1346970</xdr:colOff>
      <xdr:row>59</xdr:row>
      <xdr:rowOff>134697</xdr:rowOff>
    </xdr:from>
    <xdr:to>
      <xdr:col>17</xdr:col>
      <xdr:colOff>3356745</xdr:colOff>
      <xdr:row>64</xdr:row>
      <xdr:rowOff>158455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5817273" y="15230379"/>
          <a:ext cx="2009775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OELITON ANTUNES COELHO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SC 115.283-2</a:t>
          </a:r>
          <a:endParaRPr lang="pt-BR" sz="1000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95250</xdr:rowOff>
    </xdr:from>
    <xdr:to>
      <xdr:col>1</xdr:col>
      <xdr:colOff>3505200</xdr:colOff>
      <xdr:row>0</xdr:row>
      <xdr:rowOff>733425</xdr:rowOff>
    </xdr:to>
    <xdr:pic>
      <xdr:nvPicPr>
        <xdr:cNvPr id="4" name="Picture 2" descr="logo prefeitura endereç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0"/>
          <a:ext cx="38385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69</xdr:col>
      <xdr:colOff>180974</xdr:colOff>
      <xdr:row>20</xdr:row>
      <xdr:rowOff>63313</xdr:rowOff>
    </xdr:from>
    <xdr:to>
      <xdr:col>72</xdr:col>
      <xdr:colOff>57149</xdr:colOff>
      <xdr:row>25</xdr:row>
      <xdr:rowOff>95249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9544049" y="5483038"/>
          <a:ext cx="2009775" cy="8415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OELITON ANTUNES COELHO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Engenheiro Civil</a:t>
          </a:r>
          <a:endParaRPr lang="pt-BR" sz="1000">
            <a:effectLst/>
          </a:endParaRPr>
        </a:p>
        <a:p>
          <a:pPr algn="ctr" rtl="0"/>
          <a:r>
            <a:rPr lang="pt-BR" sz="1100" b="1" i="0" baseline="0">
              <a:effectLst/>
              <a:latin typeface="+mn-lt"/>
              <a:ea typeface="+mn-ea"/>
              <a:cs typeface="+mn-cs"/>
            </a:rPr>
            <a:t>CREA SC 115.283-2</a:t>
          </a:r>
          <a:endParaRPr lang="pt-BR" sz="1000">
            <a:effectLst/>
          </a:endParaRPr>
        </a:p>
        <a:p>
          <a:pPr algn="ctr" rtl="0">
            <a:lnSpc>
              <a:spcPts val="1000"/>
            </a:lnSpc>
            <a:defRPr sz="1000"/>
          </a:pPr>
          <a:r>
            <a:rPr lang="pt-BR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164856</xdr:colOff>
      <xdr:row>1</xdr:row>
      <xdr:rowOff>97448</xdr:rowOff>
    </xdr:from>
    <xdr:to>
      <xdr:col>3</xdr:col>
      <xdr:colOff>285750</xdr:colOff>
      <xdr:row>4</xdr:row>
      <xdr:rowOff>166625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10C8D91-AA88-494D-97B6-8042043337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681" y="211748"/>
          <a:ext cx="1702044" cy="6883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2" name="Conector de Seta Reta 1">
          <a:extLst>
            <a:ext uri="{FF2B5EF4-FFF2-40B4-BE49-F238E27FC236}">
              <a16:creationId xmlns:a16="http://schemas.microsoft.com/office/drawing/2014/main" id="{03B4A242-0C54-48D3-8972-E36541DD9748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3" name="Conector de Seta Reta 2">
          <a:extLst>
            <a:ext uri="{FF2B5EF4-FFF2-40B4-BE49-F238E27FC236}">
              <a16:creationId xmlns:a16="http://schemas.microsoft.com/office/drawing/2014/main" id="{4E2CCEDC-B35C-49AA-A5CE-76EFC86D2C2B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4" name="Conector de Seta Reta 3">
          <a:extLst>
            <a:ext uri="{FF2B5EF4-FFF2-40B4-BE49-F238E27FC236}">
              <a16:creationId xmlns:a16="http://schemas.microsoft.com/office/drawing/2014/main" id="{AC32F2DB-EC0F-439E-9B81-69E7859841CB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5" name="Conector de Seta Reta 4">
          <a:extLst>
            <a:ext uri="{FF2B5EF4-FFF2-40B4-BE49-F238E27FC236}">
              <a16:creationId xmlns:a16="http://schemas.microsoft.com/office/drawing/2014/main" id="{F857CCE6-C3C0-432E-BDCA-81AD72F23E70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6" name="Conector de Seta Reta 5">
          <a:extLst>
            <a:ext uri="{FF2B5EF4-FFF2-40B4-BE49-F238E27FC236}">
              <a16:creationId xmlns:a16="http://schemas.microsoft.com/office/drawing/2014/main" id="{E88AD68E-D8E1-4B72-B409-3F11218ADB3D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7" name="Conector de Seta Reta 6">
          <a:extLst>
            <a:ext uri="{FF2B5EF4-FFF2-40B4-BE49-F238E27FC236}">
              <a16:creationId xmlns:a16="http://schemas.microsoft.com/office/drawing/2014/main" id="{7310A2AC-BDBE-42E0-B95F-2574F435CCF6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8" name="Conector de Seta Reta 7">
          <a:extLst>
            <a:ext uri="{FF2B5EF4-FFF2-40B4-BE49-F238E27FC236}">
              <a16:creationId xmlns:a16="http://schemas.microsoft.com/office/drawing/2014/main" id="{59606D2E-0FBD-4370-BA8D-ADBF1350EBA5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9" name="Conector de Seta Reta 8">
          <a:extLst>
            <a:ext uri="{FF2B5EF4-FFF2-40B4-BE49-F238E27FC236}">
              <a16:creationId xmlns:a16="http://schemas.microsoft.com/office/drawing/2014/main" id="{A70A13F4-177A-474E-8462-6BD56B9BF425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10" name="Conector de Seta Reta 9">
          <a:extLst>
            <a:ext uri="{FF2B5EF4-FFF2-40B4-BE49-F238E27FC236}">
              <a16:creationId xmlns:a16="http://schemas.microsoft.com/office/drawing/2014/main" id="{FECCD4C1-F07A-442D-9376-E9E168F9C20E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1" name="Conector de Seta Reta 10">
          <a:extLst>
            <a:ext uri="{FF2B5EF4-FFF2-40B4-BE49-F238E27FC236}">
              <a16:creationId xmlns:a16="http://schemas.microsoft.com/office/drawing/2014/main" id="{7ECF5A24-24BA-496D-8755-AF9C988F226C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12" name="Conector de Seta Reta 11">
          <a:extLst>
            <a:ext uri="{FF2B5EF4-FFF2-40B4-BE49-F238E27FC236}">
              <a16:creationId xmlns:a16="http://schemas.microsoft.com/office/drawing/2014/main" id="{D50BB275-E5CE-47FB-BEDE-36225A4DC161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21782016-9F69-4581-8561-72D9B35744DF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167640</xdr:colOff>
      <xdr:row>1</xdr:row>
      <xdr:rowOff>106680</xdr:rowOff>
    </xdr:from>
    <xdr:to>
      <xdr:col>3</xdr:col>
      <xdr:colOff>655320</xdr:colOff>
      <xdr:row>1</xdr:row>
      <xdr:rowOff>106680</xdr:rowOff>
    </xdr:to>
    <xdr:cxnSp macro="">
      <xdr:nvCxnSpPr>
        <xdr:cNvPr id="14" name="Conector de Seta Reta 13">
          <a:extLst>
            <a:ext uri="{FF2B5EF4-FFF2-40B4-BE49-F238E27FC236}">
              <a16:creationId xmlns:a16="http://schemas.microsoft.com/office/drawing/2014/main" id="{D7FCCEC2-0629-4C5F-94F5-83EB837BCBDF}"/>
            </a:ext>
          </a:extLst>
        </xdr:cNvPr>
        <xdr:cNvCxnSpPr/>
      </xdr:nvCxnSpPr>
      <xdr:spPr bwMode="auto">
        <a:xfrm flipH="1">
          <a:off x="6282690" y="67818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30480</xdr:colOff>
      <xdr:row>18</xdr:row>
      <xdr:rowOff>129540</xdr:rowOff>
    </xdr:from>
    <xdr:to>
      <xdr:col>3</xdr:col>
      <xdr:colOff>518160</xdr:colOff>
      <xdr:row>18</xdr:row>
      <xdr:rowOff>129540</xdr:rowOff>
    </xdr:to>
    <xdr:cxnSp macro="">
      <xdr:nvCxnSpPr>
        <xdr:cNvPr id="15" name="Conector de Seta Reta 14">
          <a:extLst>
            <a:ext uri="{FF2B5EF4-FFF2-40B4-BE49-F238E27FC236}">
              <a16:creationId xmlns:a16="http://schemas.microsoft.com/office/drawing/2014/main" id="{27B32F57-501F-4E84-9BA0-90A906D5134E}"/>
            </a:ext>
          </a:extLst>
        </xdr:cNvPr>
        <xdr:cNvCxnSpPr/>
      </xdr:nvCxnSpPr>
      <xdr:spPr bwMode="auto">
        <a:xfrm flipH="1">
          <a:off x="6145530" y="433006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19</xdr:row>
      <xdr:rowOff>114300</xdr:rowOff>
    </xdr:from>
    <xdr:to>
      <xdr:col>3</xdr:col>
      <xdr:colOff>525780</xdr:colOff>
      <xdr:row>19</xdr:row>
      <xdr:rowOff>114300</xdr:rowOff>
    </xdr:to>
    <xdr:cxnSp macro="">
      <xdr:nvCxnSpPr>
        <xdr:cNvPr id="16" name="Conector de Seta Reta 15">
          <a:extLst>
            <a:ext uri="{FF2B5EF4-FFF2-40B4-BE49-F238E27FC236}">
              <a16:creationId xmlns:a16="http://schemas.microsoft.com/office/drawing/2014/main" id="{679CCC5E-2DFD-40A1-B37D-E111F035CF79}"/>
            </a:ext>
          </a:extLst>
        </xdr:cNvPr>
        <xdr:cNvCxnSpPr/>
      </xdr:nvCxnSpPr>
      <xdr:spPr bwMode="auto">
        <a:xfrm flipH="1">
          <a:off x="6153150" y="44767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17" name="Conector de Seta Reta 16">
          <a:extLst>
            <a:ext uri="{FF2B5EF4-FFF2-40B4-BE49-F238E27FC236}">
              <a16:creationId xmlns:a16="http://schemas.microsoft.com/office/drawing/2014/main" id="{5C925E9A-3E07-407B-ABC2-DA6354F5162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53340</xdr:colOff>
      <xdr:row>25</xdr:row>
      <xdr:rowOff>129540</xdr:rowOff>
    </xdr:from>
    <xdr:to>
      <xdr:col>3</xdr:col>
      <xdr:colOff>541020</xdr:colOff>
      <xdr:row>25</xdr:row>
      <xdr:rowOff>129540</xdr:rowOff>
    </xdr:to>
    <xdr:cxnSp macro="">
      <xdr:nvCxnSpPr>
        <xdr:cNvPr id="18" name="Conector de Seta Reta 17">
          <a:extLst>
            <a:ext uri="{FF2B5EF4-FFF2-40B4-BE49-F238E27FC236}">
              <a16:creationId xmlns:a16="http://schemas.microsoft.com/office/drawing/2014/main" id="{95ADAB54-C3D7-4E10-A229-5FC2087F8FEF}"/>
            </a:ext>
          </a:extLst>
        </xdr:cNvPr>
        <xdr:cNvCxnSpPr/>
      </xdr:nvCxnSpPr>
      <xdr:spPr bwMode="auto">
        <a:xfrm flipH="1">
          <a:off x="6168390" y="580644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38100</xdr:colOff>
      <xdr:row>24</xdr:row>
      <xdr:rowOff>152400</xdr:rowOff>
    </xdr:from>
    <xdr:to>
      <xdr:col>3</xdr:col>
      <xdr:colOff>525780</xdr:colOff>
      <xdr:row>24</xdr:row>
      <xdr:rowOff>152400</xdr:rowOff>
    </xdr:to>
    <xdr:cxnSp macro="">
      <xdr:nvCxnSpPr>
        <xdr:cNvPr id="19" name="Conector de Seta Reta 18">
          <a:extLst>
            <a:ext uri="{FF2B5EF4-FFF2-40B4-BE49-F238E27FC236}">
              <a16:creationId xmlns:a16="http://schemas.microsoft.com/office/drawing/2014/main" id="{B6E8A65E-A0DF-44BF-9410-66C595ED1F67}"/>
            </a:ext>
          </a:extLst>
        </xdr:cNvPr>
        <xdr:cNvCxnSpPr/>
      </xdr:nvCxnSpPr>
      <xdr:spPr bwMode="auto">
        <a:xfrm flipH="1">
          <a:off x="6153150" y="5657850"/>
          <a:ext cx="487680" cy="0"/>
        </a:xfrm>
        <a:prstGeom prst="straightConnector1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0" name="Conector de Seta Reta 19">
          <a:extLst>
            <a:ext uri="{FF2B5EF4-FFF2-40B4-BE49-F238E27FC236}">
              <a16:creationId xmlns:a16="http://schemas.microsoft.com/office/drawing/2014/main" id="{7F87F4AA-43E2-42D6-A78A-4183FEAF1EC2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1" name="Conector de Seta Reta 20">
          <a:extLst>
            <a:ext uri="{FF2B5EF4-FFF2-40B4-BE49-F238E27FC236}">
              <a16:creationId xmlns:a16="http://schemas.microsoft.com/office/drawing/2014/main" id="{8E52DD61-84E2-4B64-BAC4-6407CE9196C4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2" name="Conector de Seta Reta 21">
          <a:extLst>
            <a:ext uri="{FF2B5EF4-FFF2-40B4-BE49-F238E27FC236}">
              <a16:creationId xmlns:a16="http://schemas.microsoft.com/office/drawing/2014/main" id="{C8A32430-7D9A-492F-8253-C094527738CF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53340</xdr:colOff>
      <xdr:row>14</xdr:row>
      <xdr:rowOff>99060</xdr:rowOff>
    </xdr:from>
    <xdr:to>
      <xdr:col>4</xdr:col>
      <xdr:colOff>541020</xdr:colOff>
      <xdr:row>14</xdr:row>
      <xdr:rowOff>99060</xdr:rowOff>
    </xdr:to>
    <xdr:cxnSp macro="">
      <xdr:nvCxnSpPr>
        <xdr:cNvPr id="23" name="Conector de Seta Reta 22">
          <a:extLst>
            <a:ext uri="{FF2B5EF4-FFF2-40B4-BE49-F238E27FC236}">
              <a16:creationId xmlns:a16="http://schemas.microsoft.com/office/drawing/2014/main" id="{18D53C9E-5DA8-41E0-B5E6-F2992962C8CA}"/>
            </a:ext>
          </a:extLst>
        </xdr:cNvPr>
        <xdr:cNvCxnSpPr/>
      </xdr:nvCxnSpPr>
      <xdr:spPr bwMode="auto">
        <a:xfrm flipH="1">
          <a:off x="7006590" y="3651885"/>
          <a:ext cx="487680" cy="0"/>
        </a:xfrm>
        <a:prstGeom prst="straightConnector1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triangle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imon1/Desktop/DOCUMENTOS%20A%20CLASSIFICAR/pavimenta&#231;&#245;es%20terra/PRIORIDADE%202/VERS&#195;O%201/Vol_I-Relatorio/7.1.4.0-Pl-Com_Serv-Com-R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COMP-01"/>
      <sheetName val="COMP-02"/>
      <sheetName val="COMP-03"/>
      <sheetName val="COMP-04"/>
      <sheetName val="COMP-05"/>
      <sheetName val="COMP-06"/>
      <sheetName val="COMP-07"/>
      <sheetName val="COMP-08"/>
      <sheetName val="COMP-09"/>
      <sheetName val="COMP-10"/>
      <sheetName val="COMP-11"/>
      <sheetName val="COMP-12"/>
      <sheetName val="COMP-13"/>
      <sheetName val="Plan1"/>
    </sheetNames>
    <sheetDataSet>
      <sheetData sheetId="0">
        <row r="2">
          <cell r="E2" t="str">
            <v>TERRA PROJETOS E CONSULTORIA LTDA. - EPP</v>
          </cell>
          <cell r="J2" t="str">
            <v>COMPOSIÇÃO DE CUSTO</v>
          </cell>
        </row>
        <row r="3">
          <cell r="E3" t="str">
            <v>Fone: (48) 3466.3489  -  9637.8332 - 9979.0347</v>
          </cell>
          <cell r="J3" t="str">
            <v>Construção Rodoviária</v>
          </cell>
        </row>
        <row r="4">
          <cell r="E4" t="str">
            <v>E-mail: adm@terraengenharia.eng.br</v>
          </cell>
          <cell r="J4" t="str">
            <v>Produção da Equipe 1 unidade</v>
          </cell>
        </row>
        <row r="5">
          <cell r="E5" t="str">
            <v>Data: JUNHO/2019</v>
          </cell>
          <cell r="H5" t="str">
            <v>Referencias: DER (JANEIRO/2021) - SICRO (JANEIRO/2021) - SINAPI (MAIO/2021)</v>
          </cell>
        </row>
        <row r="34">
          <cell r="B34" t="str">
            <v>Observações: Elaborado de acordo com as especificações DNER-ES-286  -  Os valores indicados acima não contém BDI.</v>
          </cell>
        </row>
      </sheetData>
      <sheetData sheetId="1">
        <row r="34">
          <cell r="J34">
            <v>19.001800000000003</v>
          </cell>
        </row>
      </sheetData>
      <sheetData sheetId="2">
        <row r="34">
          <cell r="J34">
            <v>31.825199999999999</v>
          </cell>
        </row>
      </sheetData>
      <sheetData sheetId="3">
        <row r="34">
          <cell r="J34">
            <v>2.0446</v>
          </cell>
        </row>
      </sheetData>
      <sheetData sheetId="4">
        <row r="34">
          <cell r="J34">
            <v>0</v>
          </cell>
        </row>
      </sheetData>
      <sheetData sheetId="5">
        <row r="34">
          <cell r="J34">
            <v>0</v>
          </cell>
        </row>
      </sheetData>
      <sheetData sheetId="6">
        <row r="34">
          <cell r="J34">
            <v>120.646784</v>
          </cell>
        </row>
      </sheetData>
      <sheetData sheetId="7">
        <row r="34">
          <cell r="J34">
            <v>341.87500899999998</v>
          </cell>
        </row>
      </sheetData>
      <sheetData sheetId="8">
        <row r="34">
          <cell r="J34">
            <v>371.60950430000003</v>
          </cell>
        </row>
      </sheetData>
      <sheetData sheetId="9">
        <row r="34">
          <cell r="J34">
            <v>446.02445195000001</v>
          </cell>
        </row>
      </sheetData>
      <sheetData sheetId="10">
        <row r="34">
          <cell r="J34">
            <v>3019.4872272499997</v>
          </cell>
        </row>
      </sheetData>
      <sheetData sheetId="11">
        <row r="34">
          <cell r="J34">
            <v>23.104052250000002</v>
          </cell>
        </row>
      </sheetData>
      <sheetData sheetId="12">
        <row r="34">
          <cell r="J34">
            <v>0</v>
          </cell>
        </row>
      </sheetData>
      <sheetData sheetId="13">
        <row r="34">
          <cell r="J34">
            <v>0</v>
          </cell>
        </row>
      </sheetData>
      <sheetData sheetId="14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7"/>
  <dimension ref="A1:W101"/>
  <sheetViews>
    <sheetView showGridLines="0" topLeftCell="A34" zoomScale="99" zoomScaleNormal="99" workbookViewId="0">
      <selection activeCell="J9" sqref="J9"/>
    </sheetView>
  </sheetViews>
  <sheetFormatPr defaultRowHeight="12.75"/>
  <cols>
    <col min="1" max="1" width="8" style="44" customWidth="1"/>
    <col min="2" max="2" width="60.5703125" style="45" customWidth="1"/>
    <col min="3" max="3" width="12.28515625" style="49" customWidth="1"/>
    <col min="4" max="4" width="12.85546875" style="47" customWidth="1"/>
    <col min="5" max="6" width="12.28515625" style="48" hidden="1" customWidth="1"/>
    <col min="7" max="7" width="12.28515625" style="106" hidden="1" customWidth="1"/>
    <col min="8" max="8" width="12.28515625" style="48" customWidth="1"/>
    <col min="9" max="9" width="17.140625" style="49" customWidth="1"/>
    <col min="10" max="10" width="13.140625" style="49" customWidth="1"/>
    <col min="11" max="12" width="12.28515625" style="49" customWidth="1"/>
    <col min="13" max="13" width="14.85546875" style="49" customWidth="1"/>
    <col min="14" max="14" width="15.7109375" style="49" customWidth="1"/>
    <col min="15" max="15" width="12.28515625" style="48" customWidth="1"/>
    <col min="16" max="16" width="17.42578125" style="93" customWidth="1"/>
    <col min="17" max="17" width="52.7109375" style="45" hidden="1" customWidth="1"/>
    <col min="18" max="18" width="60.5703125" style="45" customWidth="1"/>
    <col min="19" max="19" width="23.42578125" style="34" customWidth="1"/>
    <col min="20" max="20" width="12.7109375" style="34" bestFit="1" customWidth="1"/>
    <col min="21" max="21" width="15.85546875" style="33" customWidth="1"/>
    <col min="22" max="261" width="9.140625" style="33"/>
    <col min="262" max="262" width="6.85546875" style="33" customWidth="1"/>
    <col min="263" max="263" width="96.7109375" style="33" customWidth="1"/>
    <col min="264" max="264" width="12.28515625" style="33" customWidth="1"/>
    <col min="265" max="265" width="12.85546875" style="33" customWidth="1"/>
    <col min="266" max="266" width="12.28515625" style="33" customWidth="1"/>
    <col min="267" max="268" width="13.140625" style="33" customWidth="1"/>
    <col min="269" max="272" width="12.28515625" style="33" customWidth="1"/>
    <col min="273" max="273" width="17.42578125" style="33" customWidth="1"/>
    <col min="274" max="274" width="52.7109375" style="33" customWidth="1"/>
    <col min="275" max="275" width="23.42578125" style="33" customWidth="1"/>
    <col min="276" max="276" width="12.7109375" style="33" bestFit="1" customWidth="1"/>
    <col min="277" max="277" width="15.85546875" style="33" customWidth="1"/>
    <col min="278" max="517" width="9.140625" style="33"/>
    <col min="518" max="518" width="6.85546875" style="33" customWidth="1"/>
    <col min="519" max="519" width="96.7109375" style="33" customWidth="1"/>
    <col min="520" max="520" width="12.28515625" style="33" customWidth="1"/>
    <col min="521" max="521" width="12.85546875" style="33" customWidth="1"/>
    <col min="522" max="522" width="12.28515625" style="33" customWidth="1"/>
    <col min="523" max="524" width="13.140625" style="33" customWidth="1"/>
    <col min="525" max="528" width="12.28515625" style="33" customWidth="1"/>
    <col min="529" max="529" width="17.42578125" style="33" customWidth="1"/>
    <col min="530" max="530" width="52.7109375" style="33" customWidth="1"/>
    <col min="531" max="531" width="23.42578125" style="33" customWidth="1"/>
    <col min="532" max="532" width="12.7109375" style="33" bestFit="1" customWidth="1"/>
    <col min="533" max="533" width="15.85546875" style="33" customWidth="1"/>
    <col min="534" max="773" width="9.140625" style="33"/>
    <col min="774" max="774" width="6.85546875" style="33" customWidth="1"/>
    <col min="775" max="775" width="96.7109375" style="33" customWidth="1"/>
    <col min="776" max="776" width="12.28515625" style="33" customWidth="1"/>
    <col min="777" max="777" width="12.85546875" style="33" customWidth="1"/>
    <col min="778" max="778" width="12.28515625" style="33" customWidth="1"/>
    <col min="779" max="780" width="13.140625" style="33" customWidth="1"/>
    <col min="781" max="784" width="12.28515625" style="33" customWidth="1"/>
    <col min="785" max="785" width="17.42578125" style="33" customWidth="1"/>
    <col min="786" max="786" width="52.7109375" style="33" customWidth="1"/>
    <col min="787" max="787" width="23.42578125" style="33" customWidth="1"/>
    <col min="788" max="788" width="12.7109375" style="33" bestFit="1" customWidth="1"/>
    <col min="789" max="789" width="15.85546875" style="33" customWidth="1"/>
    <col min="790" max="1029" width="9.140625" style="33"/>
    <col min="1030" max="1030" width="6.85546875" style="33" customWidth="1"/>
    <col min="1031" max="1031" width="96.7109375" style="33" customWidth="1"/>
    <col min="1032" max="1032" width="12.28515625" style="33" customWidth="1"/>
    <col min="1033" max="1033" width="12.85546875" style="33" customWidth="1"/>
    <col min="1034" max="1034" width="12.28515625" style="33" customWidth="1"/>
    <col min="1035" max="1036" width="13.140625" style="33" customWidth="1"/>
    <col min="1037" max="1040" width="12.28515625" style="33" customWidth="1"/>
    <col min="1041" max="1041" width="17.42578125" style="33" customWidth="1"/>
    <col min="1042" max="1042" width="52.7109375" style="33" customWidth="1"/>
    <col min="1043" max="1043" width="23.42578125" style="33" customWidth="1"/>
    <col min="1044" max="1044" width="12.7109375" style="33" bestFit="1" customWidth="1"/>
    <col min="1045" max="1045" width="15.85546875" style="33" customWidth="1"/>
    <col min="1046" max="1285" width="9.140625" style="33"/>
    <col min="1286" max="1286" width="6.85546875" style="33" customWidth="1"/>
    <col min="1287" max="1287" width="96.7109375" style="33" customWidth="1"/>
    <col min="1288" max="1288" width="12.28515625" style="33" customWidth="1"/>
    <col min="1289" max="1289" width="12.85546875" style="33" customWidth="1"/>
    <col min="1290" max="1290" width="12.28515625" style="33" customWidth="1"/>
    <col min="1291" max="1292" width="13.140625" style="33" customWidth="1"/>
    <col min="1293" max="1296" width="12.28515625" style="33" customWidth="1"/>
    <col min="1297" max="1297" width="17.42578125" style="33" customWidth="1"/>
    <col min="1298" max="1298" width="52.7109375" style="33" customWidth="1"/>
    <col min="1299" max="1299" width="23.42578125" style="33" customWidth="1"/>
    <col min="1300" max="1300" width="12.7109375" style="33" bestFit="1" customWidth="1"/>
    <col min="1301" max="1301" width="15.85546875" style="33" customWidth="1"/>
    <col min="1302" max="1541" width="9.140625" style="33"/>
    <col min="1542" max="1542" width="6.85546875" style="33" customWidth="1"/>
    <col min="1543" max="1543" width="96.7109375" style="33" customWidth="1"/>
    <col min="1544" max="1544" width="12.28515625" style="33" customWidth="1"/>
    <col min="1545" max="1545" width="12.85546875" style="33" customWidth="1"/>
    <col min="1546" max="1546" width="12.28515625" style="33" customWidth="1"/>
    <col min="1547" max="1548" width="13.140625" style="33" customWidth="1"/>
    <col min="1549" max="1552" width="12.28515625" style="33" customWidth="1"/>
    <col min="1553" max="1553" width="17.42578125" style="33" customWidth="1"/>
    <col min="1554" max="1554" width="52.7109375" style="33" customWidth="1"/>
    <col min="1555" max="1555" width="23.42578125" style="33" customWidth="1"/>
    <col min="1556" max="1556" width="12.7109375" style="33" bestFit="1" customWidth="1"/>
    <col min="1557" max="1557" width="15.85546875" style="33" customWidth="1"/>
    <col min="1558" max="1797" width="9.140625" style="33"/>
    <col min="1798" max="1798" width="6.85546875" style="33" customWidth="1"/>
    <col min="1799" max="1799" width="96.7109375" style="33" customWidth="1"/>
    <col min="1800" max="1800" width="12.28515625" style="33" customWidth="1"/>
    <col min="1801" max="1801" width="12.85546875" style="33" customWidth="1"/>
    <col min="1802" max="1802" width="12.28515625" style="33" customWidth="1"/>
    <col min="1803" max="1804" width="13.140625" style="33" customWidth="1"/>
    <col min="1805" max="1808" width="12.28515625" style="33" customWidth="1"/>
    <col min="1809" max="1809" width="17.42578125" style="33" customWidth="1"/>
    <col min="1810" max="1810" width="52.7109375" style="33" customWidth="1"/>
    <col min="1811" max="1811" width="23.42578125" style="33" customWidth="1"/>
    <col min="1812" max="1812" width="12.7109375" style="33" bestFit="1" customWidth="1"/>
    <col min="1813" max="1813" width="15.85546875" style="33" customWidth="1"/>
    <col min="1814" max="2053" width="9.140625" style="33"/>
    <col min="2054" max="2054" width="6.85546875" style="33" customWidth="1"/>
    <col min="2055" max="2055" width="96.7109375" style="33" customWidth="1"/>
    <col min="2056" max="2056" width="12.28515625" style="33" customWidth="1"/>
    <col min="2057" max="2057" width="12.85546875" style="33" customWidth="1"/>
    <col min="2058" max="2058" width="12.28515625" style="33" customWidth="1"/>
    <col min="2059" max="2060" width="13.140625" style="33" customWidth="1"/>
    <col min="2061" max="2064" width="12.28515625" style="33" customWidth="1"/>
    <col min="2065" max="2065" width="17.42578125" style="33" customWidth="1"/>
    <col min="2066" max="2066" width="52.7109375" style="33" customWidth="1"/>
    <col min="2067" max="2067" width="23.42578125" style="33" customWidth="1"/>
    <col min="2068" max="2068" width="12.7109375" style="33" bestFit="1" customWidth="1"/>
    <col min="2069" max="2069" width="15.85546875" style="33" customWidth="1"/>
    <col min="2070" max="2309" width="9.140625" style="33"/>
    <col min="2310" max="2310" width="6.85546875" style="33" customWidth="1"/>
    <col min="2311" max="2311" width="96.7109375" style="33" customWidth="1"/>
    <col min="2312" max="2312" width="12.28515625" style="33" customWidth="1"/>
    <col min="2313" max="2313" width="12.85546875" style="33" customWidth="1"/>
    <col min="2314" max="2314" width="12.28515625" style="33" customWidth="1"/>
    <col min="2315" max="2316" width="13.140625" style="33" customWidth="1"/>
    <col min="2317" max="2320" width="12.28515625" style="33" customWidth="1"/>
    <col min="2321" max="2321" width="17.42578125" style="33" customWidth="1"/>
    <col min="2322" max="2322" width="52.7109375" style="33" customWidth="1"/>
    <col min="2323" max="2323" width="23.42578125" style="33" customWidth="1"/>
    <col min="2324" max="2324" width="12.7109375" style="33" bestFit="1" customWidth="1"/>
    <col min="2325" max="2325" width="15.85546875" style="33" customWidth="1"/>
    <col min="2326" max="2565" width="9.140625" style="33"/>
    <col min="2566" max="2566" width="6.85546875" style="33" customWidth="1"/>
    <col min="2567" max="2567" width="96.7109375" style="33" customWidth="1"/>
    <col min="2568" max="2568" width="12.28515625" style="33" customWidth="1"/>
    <col min="2569" max="2569" width="12.85546875" style="33" customWidth="1"/>
    <col min="2570" max="2570" width="12.28515625" style="33" customWidth="1"/>
    <col min="2571" max="2572" width="13.140625" style="33" customWidth="1"/>
    <col min="2573" max="2576" width="12.28515625" style="33" customWidth="1"/>
    <col min="2577" max="2577" width="17.42578125" style="33" customWidth="1"/>
    <col min="2578" max="2578" width="52.7109375" style="33" customWidth="1"/>
    <col min="2579" max="2579" width="23.42578125" style="33" customWidth="1"/>
    <col min="2580" max="2580" width="12.7109375" style="33" bestFit="1" customWidth="1"/>
    <col min="2581" max="2581" width="15.85546875" style="33" customWidth="1"/>
    <col min="2582" max="2821" width="9.140625" style="33"/>
    <col min="2822" max="2822" width="6.85546875" style="33" customWidth="1"/>
    <col min="2823" max="2823" width="96.7109375" style="33" customWidth="1"/>
    <col min="2824" max="2824" width="12.28515625" style="33" customWidth="1"/>
    <col min="2825" max="2825" width="12.85546875" style="33" customWidth="1"/>
    <col min="2826" max="2826" width="12.28515625" style="33" customWidth="1"/>
    <col min="2827" max="2828" width="13.140625" style="33" customWidth="1"/>
    <col min="2829" max="2832" width="12.28515625" style="33" customWidth="1"/>
    <col min="2833" max="2833" width="17.42578125" style="33" customWidth="1"/>
    <col min="2834" max="2834" width="52.7109375" style="33" customWidth="1"/>
    <col min="2835" max="2835" width="23.42578125" style="33" customWidth="1"/>
    <col min="2836" max="2836" width="12.7109375" style="33" bestFit="1" customWidth="1"/>
    <col min="2837" max="2837" width="15.85546875" style="33" customWidth="1"/>
    <col min="2838" max="3077" width="9.140625" style="33"/>
    <col min="3078" max="3078" width="6.85546875" style="33" customWidth="1"/>
    <col min="3079" max="3079" width="96.7109375" style="33" customWidth="1"/>
    <col min="3080" max="3080" width="12.28515625" style="33" customWidth="1"/>
    <col min="3081" max="3081" width="12.85546875" style="33" customWidth="1"/>
    <col min="3082" max="3082" width="12.28515625" style="33" customWidth="1"/>
    <col min="3083" max="3084" width="13.140625" style="33" customWidth="1"/>
    <col min="3085" max="3088" width="12.28515625" style="33" customWidth="1"/>
    <col min="3089" max="3089" width="17.42578125" style="33" customWidth="1"/>
    <col min="3090" max="3090" width="52.7109375" style="33" customWidth="1"/>
    <col min="3091" max="3091" width="23.42578125" style="33" customWidth="1"/>
    <col min="3092" max="3092" width="12.7109375" style="33" bestFit="1" customWidth="1"/>
    <col min="3093" max="3093" width="15.85546875" style="33" customWidth="1"/>
    <col min="3094" max="3333" width="9.140625" style="33"/>
    <col min="3334" max="3334" width="6.85546875" style="33" customWidth="1"/>
    <col min="3335" max="3335" width="96.7109375" style="33" customWidth="1"/>
    <col min="3336" max="3336" width="12.28515625" style="33" customWidth="1"/>
    <col min="3337" max="3337" width="12.85546875" style="33" customWidth="1"/>
    <col min="3338" max="3338" width="12.28515625" style="33" customWidth="1"/>
    <col min="3339" max="3340" width="13.140625" style="33" customWidth="1"/>
    <col min="3341" max="3344" width="12.28515625" style="33" customWidth="1"/>
    <col min="3345" max="3345" width="17.42578125" style="33" customWidth="1"/>
    <col min="3346" max="3346" width="52.7109375" style="33" customWidth="1"/>
    <col min="3347" max="3347" width="23.42578125" style="33" customWidth="1"/>
    <col min="3348" max="3348" width="12.7109375" style="33" bestFit="1" customWidth="1"/>
    <col min="3349" max="3349" width="15.85546875" style="33" customWidth="1"/>
    <col min="3350" max="3589" width="9.140625" style="33"/>
    <col min="3590" max="3590" width="6.85546875" style="33" customWidth="1"/>
    <col min="3591" max="3591" width="96.7109375" style="33" customWidth="1"/>
    <col min="3592" max="3592" width="12.28515625" style="33" customWidth="1"/>
    <col min="3593" max="3593" width="12.85546875" style="33" customWidth="1"/>
    <col min="3594" max="3594" width="12.28515625" style="33" customWidth="1"/>
    <col min="3595" max="3596" width="13.140625" style="33" customWidth="1"/>
    <col min="3597" max="3600" width="12.28515625" style="33" customWidth="1"/>
    <col min="3601" max="3601" width="17.42578125" style="33" customWidth="1"/>
    <col min="3602" max="3602" width="52.7109375" style="33" customWidth="1"/>
    <col min="3603" max="3603" width="23.42578125" style="33" customWidth="1"/>
    <col min="3604" max="3604" width="12.7109375" style="33" bestFit="1" customWidth="1"/>
    <col min="3605" max="3605" width="15.85546875" style="33" customWidth="1"/>
    <col min="3606" max="3845" width="9.140625" style="33"/>
    <col min="3846" max="3846" width="6.85546875" style="33" customWidth="1"/>
    <col min="3847" max="3847" width="96.7109375" style="33" customWidth="1"/>
    <col min="3848" max="3848" width="12.28515625" style="33" customWidth="1"/>
    <col min="3849" max="3849" width="12.85546875" style="33" customWidth="1"/>
    <col min="3850" max="3850" width="12.28515625" style="33" customWidth="1"/>
    <col min="3851" max="3852" width="13.140625" style="33" customWidth="1"/>
    <col min="3853" max="3856" width="12.28515625" style="33" customWidth="1"/>
    <col min="3857" max="3857" width="17.42578125" style="33" customWidth="1"/>
    <col min="3858" max="3858" width="52.7109375" style="33" customWidth="1"/>
    <col min="3859" max="3859" width="23.42578125" style="33" customWidth="1"/>
    <col min="3860" max="3860" width="12.7109375" style="33" bestFit="1" customWidth="1"/>
    <col min="3861" max="3861" width="15.85546875" style="33" customWidth="1"/>
    <col min="3862" max="4101" width="9.140625" style="33"/>
    <col min="4102" max="4102" width="6.85546875" style="33" customWidth="1"/>
    <col min="4103" max="4103" width="96.7109375" style="33" customWidth="1"/>
    <col min="4104" max="4104" width="12.28515625" style="33" customWidth="1"/>
    <col min="4105" max="4105" width="12.85546875" style="33" customWidth="1"/>
    <col min="4106" max="4106" width="12.28515625" style="33" customWidth="1"/>
    <col min="4107" max="4108" width="13.140625" style="33" customWidth="1"/>
    <col min="4109" max="4112" width="12.28515625" style="33" customWidth="1"/>
    <col min="4113" max="4113" width="17.42578125" style="33" customWidth="1"/>
    <col min="4114" max="4114" width="52.7109375" style="33" customWidth="1"/>
    <col min="4115" max="4115" width="23.42578125" style="33" customWidth="1"/>
    <col min="4116" max="4116" width="12.7109375" style="33" bestFit="1" customWidth="1"/>
    <col min="4117" max="4117" width="15.85546875" style="33" customWidth="1"/>
    <col min="4118" max="4357" width="9.140625" style="33"/>
    <col min="4358" max="4358" width="6.85546875" style="33" customWidth="1"/>
    <col min="4359" max="4359" width="96.7109375" style="33" customWidth="1"/>
    <col min="4360" max="4360" width="12.28515625" style="33" customWidth="1"/>
    <col min="4361" max="4361" width="12.85546875" style="33" customWidth="1"/>
    <col min="4362" max="4362" width="12.28515625" style="33" customWidth="1"/>
    <col min="4363" max="4364" width="13.140625" style="33" customWidth="1"/>
    <col min="4365" max="4368" width="12.28515625" style="33" customWidth="1"/>
    <col min="4369" max="4369" width="17.42578125" style="33" customWidth="1"/>
    <col min="4370" max="4370" width="52.7109375" style="33" customWidth="1"/>
    <col min="4371" max="4371" width="23.42578125" style="33" customWidth="1"/>
    <col min="4372" max="4372" width="12.7109375" style="33" bestFit="1" customWidth="1"/>
    <col min="4373" max="4373" width="15.85546875" style="33" customWidth="1"/>
    <col min="4374" max="4613" width="9.140625" style="33"/>
    <col min="4614" max="4614" width="6.85546875" style="33" customWidth="1"/>
    <col min="4615" max="4615" width="96.7109375" style="33" customWidth="1"/>
    <col min="4616" max="4616" width="12.28515625" style="33" customWidth="1"/>
    <col min="4617" max="4617" width="12.85546875" style="33" customWidth="1"/>
    <col min="4618" max="4618" width="12.28515625" style="33" customWidth="1"/>
    <col min="4619" max="4620" width="13.140625" style="33" customWidth="1"/>
    <col min="4621" max="4624" width="12.28515625" style="33" customWidth="1"/>
    <col min="4625" max="4625" width="17.42578125" style="33" customWidth="1"/>
    <col min="4626" max="4626" width="52.7109375" style="33" customWidth="1"/>
    <col min="4627" max="4627" width="23.42578125" style="33" customWidth="1"/>
    <col min="4628" max="4628" width="12.7109375" style="33" bestFit="1" customWidth="1"/>
    <col min="4629" max="4629" width="15.85546875" style="33" customWidth="1"/>
    <col min="4630" max="4869" width="9.140625" style="33"/>
    <col min="4870" max="4870" width="6.85546875" style="33" customWidth="1"/>
    <col min="4871" max="4871" width="96.7109375" style="33" customWidth="1"/>
    <col min="4872" max="4872" width="12.28515625" style="33" customWidth="1"/>
    <col min="4873" max="4873" width="12.85546875" style="33" customWidth="1"/>
    <col min="4874" max="4874" width="12.28515625" style="33" customWidth="1"/>
    <col min="4875" max="4876" width="13.140625" style="33" customWidth="1"/>
    <col min="4877" max="4880" width="12.28515625" style="33" customWidth="1"/>
    <col min="4881" max="4881" width="17.42578125" style="33" customWidth="1"/>
    <col min="4882" max="4882" width="52.7109375" style="33" customWidth="1"/>
    <col min="4883" max="4883" width="23.42578125" style="33" customWidth="1"/>
    <col min="4884" max="4884" width="12.7109375" style="33" bestFit="1" customWidth="1"/>
    <col min="4885" max="4885" width="15.85546875" style="33" customWidth="1"/>
    <col min="4886" max="5125" width="9.140625" style="33"/>
    <col min="5126" max="5126" width="6.85546875" style="33" customWidth="1"/>
    <col min="5127" max="5127" width="96.7109375" style="33" customWidth="1"/>
    <col min="5128" max="5128" width="12.28515625" style="33" customWidth="1"/>
    <col min="5129" max="5129" width="12.85546875" style="33" customWidth="1"/>
    <col min="5130" max="5130" width="12.28515625" style="33" customWidth="1"/>
    <col min="5131" max="5132" width="13.140625" style="33" customWidth="1"/>
    <col min="5133" max="5136" width="12.28515625" style="33" customWidth="1"/>
    <col min="5137" max="5137" width="17.42578125" style="33" customWidth="1"/>
    <col min="5138" max="5138" width="52.7109375" style="33" customWidth="1"/>
    <col min="5139" max="5139" width="23.42578125" style="33" customWidth="1"/>
    <col min="5140" max="5140" width="12.7109375" style="33" bestFit="1" customWidth="1"/>
    <col min="5141" max="5141" width="15.85546875" style="33" customWidth="1"/>
    <col min="5142" max="5381" width="9.140625" style="33"/>
    <col min="5382" max="5382" width="6.85546875" style="33" customWidth="1"/>
    <col min="5383" max="5383" width="96.7109375" style="33" customWidth="1"/>
    <col min="5384" max="5384" width="12.28515625" style="33" customWidth="1"/>
    <col min="5385" max="5385" width="12.85546875" style="33" customWidth="1"/>
    <col min="5386" max="5386" width="12.28515625" style="33" customWidth="1"/>
    <col min="5387" max="5388" width="13.140625" style="33" customWidth="1"/>
    <col min="5389" max="5392" width="12.28515625" style="33" customWidth="1"/>
    <col min="5393" max="5393" width="17.42578125" style="33" customWidth="1"/>
    <col min="5394" max="5394" width="52.7109375" style="33" customWidth="1"/>
    <col min="5395" max="5395" width="23.42578125" style="33" customWidth="1"/>
    <col min="5396" max="5396" width="12.7109375" style="33" bestFit="1" customWidth="1"/>
    <col min="5397" max="5397" width="15.85546875" style="33" customWidth="1"/>
    <col min="5398" max="5637" width="9.140625" style="33"/>
    <col min="5638" max="5638" width="6.85546875" style="33" customWidth="1"/>
    <col min="5639" max="5639" width="96.7109375" style="33" customWidth="1"/>
    <col min="5640" max="5640" width="12.28515625" style="33" customWidth="1"/>
    <col min="5641" max="5641" width="12.85546875" style="33" customWidth="1"/>
    <col min="5642" max="5642" width="12.28515625" style="33" customWidth="1"/>
    <col min="5643" max="5644" width="13.140625" style="33" customWidth="1"/>
    <col min="5645" max="5648" width="12.28515625" style="33" customWidth="1"/>
    <col min="5649" max="5649" width="17.42578125" style="33" customWidth="1"/>
    <col min="5650" max="5650" width="52.7109375" style="33" customWidth="1"/>
    <col min="5651" max="5651" width="23.42578125" style="33" customWidth="1"/>
    <col min="5652" max="5652" width="12.7109375" style="33" bestFit="1" customWidth="1"/>
    <col min="5653" max="5653" width="15.85546875" style="33" customWidth="1"/>
    <col min="5654" max="5893" width="9.140625" style="33"/>
    <col min="5894" max="5894" width="6.85546875" style="33" customWidth="1"/>
    <col min="5895" max="5895" width="96.7109375" style="33" customWidth="1"/>
    <col min="5896" max="5896" width="12.28515625" style="33" customWidth="1"/>
    <col min="5897" max="5897" width="12.85546875" style="33" customWidth="1"/>
    <col min="5898" max="5898" width="12.28515625" style="33" customWidth="1"/>
    <col min="5899" max="5900" width="13.140625" style="33" customWidth="1"/>
    <col min="5901" max="5904" width="12.28515625" style="33" customWidth="1"/>
    <col min="5905" max="5905" width="17.42578125" style="33" customWidth="1"/>
    <col min="5906" max="5906" width="52.7109375" style="33" customWidth="1"/>
    <col min="5907" max="5907" width="23.42578125" style="33" customWidth="1"/>
    <col min="5908" max="5908" width="12.7109375" style="33" bestFit="1" customWidth="1"/>
    <col min="5909" max="5909" width="15.85546875" style="33" customWidth="1"/>
    <col min="5910" max="6149" width="9.140625" style="33"/>
    <col min="6150" max="6150" width="6.85546875" style="33" customWidth="1"/>
    <col min="6151" max="6151" width="96.7109375" style="33" customWidth="1"/>
    <col min="6152" max="6152" width="12.28515625" style="33" customWidth="1"/>
    <col min="6153" max="6153" width="12.85546875" style="33" customWidth="1"/>
    <col min="6154" max="6154" width="12.28515625" style="33" customWidth="1"/>
    <col min="6155" max="6156" width="13.140625" style="33" customWidth="1"/>
    <col min="6157" max="6160" width="12.28515625" style="33" customWidth="1"/>
    <col min="6161" max="6161" width="17.42578125" style="33" customWidth="1"/>
    <col min="6162" max="6162" width="52.7109375" style="33" customWidth="1"/>
    <col min="6163" max="6163" width="23.42578125" style="33" customWidth="1"/>
    <col min="6164" max="6164" width="12.7109375" style="33" bestFit="1" customWidth="1"/>
    <col min="6165" max="6165" width="15.85546875" style="33" customWidth="1"/>
    <col min="6166" max="6405" width="9.140625" style="33"/>
    <col min="6406" max="6406" width="6.85546875" style="33" customWidth="1"/>
    <col min="6407" max="6407" width="96.7109375" style="33" customWidth="1"/>
    <col min="6408" max="6408" width="12.28515625" style="33" customWidth="1"/>
    <col min="6409" max="6409" width="12.85546875" style="33" customWidth="1"/>
    <col min="6410" max="6410" width="12.28515625" style="33" customWidth="1"/>
    <col min="6411" max="6412" width="13.140625" style="33" customWidth="1"/>
    <col min="6413" max="6416" width="12.28515625" style="33" customWidth="1"/>
    <col min="6417" max="6417" width="17.42578125" style="33" customWidth="1"/>
    <col min="6418" max="6418" width="52.7109375" style="33" customWidth="1"/>
    <col min="6419" max="6419" width="23.42578125" style="33" customWidth="1"/>
    <col min="6420" max="6420" width="12.7109375" style="33" bestFit="1" customWidth="1"/>
    <col min="6421" max="6421" width="15.85546875" style="33" customWidth="1"/>
    <col min="6422" max="6661" width="9.140625" style="33"/>
    <col min="6662" max="6662" width="6.85546875" style="33" customWidth="1"/>
    <col min="6663" max="6663" width="96.7109375" style="33" customWidth="1"/>
    <col min="6664" max="6664" width="12.28515625" style="33" customWidth="1"/>
    <col min="6665" max="6665" width="12.85546875" style="33" customWidth="1"/>
    <col min="6666" max="6666" width="12.28515625" style="33" customWidth="1"/>
    <col min="6667" max="6668" width="13.140625" style="33" customWidth="1"/>
    <col min="6669" max="6672" width="12.28515625" style="33" customWidth="1"/>
    <col min="6673" max="6673" width="17.42578125" style="33" customWidth="1"/>
    <col min="6674" max="6674" width="52.7109375" style="33" customWidth="1"/>
    <col min="6675" max="6675" width="23.42578125" style="33" customWidth="1"/>
    <col min="6676" max="6676" width="12.7109375" style="33" bestFit="1" customWidth="1"/>
    <col min="6677" max="6677" width="15.85546875" style="33" customWidth="1"/>
    <col min="6678" max="6917" width="9.140625" style="33"/>
    <col min="6918" max="6918" width="6.85546875" style="33" customWidth="1"/>
    <col min="6919" max="6919" width="96.7109375" style="33" customWidth="1"/>
    <col min="6920" max="6920" width="12.28515625" style="33" customWidth="1"/>
    <col min="6921" max="6921" width="12.85546875" style="33" customWidth="1"/>
    <col min="6922" max="6922" width="12.28515625" style="33" customWidth="1"/>
    <col min="6923" max="6924" width="13.140625" style="33" customWidth="1"/>
    <col min="6925" max="6928" width="12.28515625" style="33" customWidth="1"/>
    <col min="6929" max="6929" width="17.42578125" style="33" customWidth="1"/>
    <col min="6930" max="6930" width="52.7109375" style="33" customWidth="1"/>
    <col min="6931" max="6931" width="23.42578125" style="33" customWidth="1"/>
    <col min="6932" max="6932" width="12.7109375" style="33" bestFit="1" customWidth="1"/>
    <col min="6933" max="6933" width="15.85546875" style="33" customWidth="1"/>
    <col min="6934" max="7173" width="9.140625" style="33"/>
    <col min="7174" max="7174" width="6.85546875" style="33" customWidth="1"/>
    <col min="7175" max="7175" width="96.7109375" style="33" customWidth="1"/>
    <col min="7176" max="7176" width="12.28515625" style="33" customWidth="1"/>
    <col min="7177" max="7177" width="12.85546875" style="33" customWidth="1"/>
    <col min="7178" max="7178" width="12.28515625" style="33" customWidth="1"/>
    <col min="7179" max="7180" width="13.140625" style="33" customWidth="1"/>
    <col min="7181" max="7184" width="12.28515625" style="33" customWidth="1"/>
    <col min="7185" max="7185" width="17.42578125" style="33" customWidth="1"/>
    <col min="7186" max="7186" width="52.7109375" style="33" customWidth="1"/>
    <col min="7187" max="7187" width="23.42578125" style="33" customWidth="1"/>
    <col min="7188" max="7188" width="12.7109375" style="33" bestFit="1" customWidth="1"/>
    <col min="7189" max="7189" width="15.85546875" style="33" customWidth="1"/>
    <col min="7190" max="7429" width="9.140625" style="33"/>
    <col min="7430" max="7430" width="6.85546875" style="33" customWidth="1"/>
    <col min="7431" max="7431" width="96.7109375" style="33" customWidth="1"/>
    <col min="7432" max="7432" width="12.28515625" style="33" customWidth="1"/>
    <col min="7433" max="7433" width="12.85546875" style="33" customWidth="1"/>
    <col min="7434" max="7434" width="12.28515625" style="33" customWidth="1"/>
    <col min="7435" max="7436" width="13.140625" style="33" customWidth="1"/>
    <col min="7437" max="7440" width="12.28515625" style="33" customWidth="1"/>
    <col min="7441" max="7441" width="17.42578125" style="33" customWidth="1"/>
    <col min="7442" max="7442" width="52.7109375" style="33" customWidth="1"/>
    <col min="7443" max="7443" width="23.42578125" style="33" customWidth="1"/>
    <col min="7444" max="7444" width="12.7109375" style="33" bestFit="1" customWidth="1"/>
    <col min="7445" max="7445" width="15.85546875" style="33" customWidth="1"/>
    <col min="7446" max="7685" width="9.140625" style="33"/>
    <col min="7686" max="7686" width="6.85546875" style="33" customWidth="1"/>
    <col min="7687" max="7687" width="96.7109375" style="33" customWidth="1"/>
    <col min="7688" max="7688" width="12.28515625" style="33" customWidth="1"/>
    <col min="7689" max="7689" width="12.85546875" style="33" customWidth="1"/>
    <col min="7690" max="7690" width="12.28515625" style="33" customWidth="1"/>
    <col min="7691" max="7692" width="13.140625" style="33" customWidth="1"/>
    <col min="7693" max="7696" width="12.28515625" style="33" customWidth="1"/>
    <col min="7697" max="7697" width="17.42578125" style="33" customWidth="1"/>
    <col min="7698" max="7698" width="52.7109375" style="33" customWidth="1"/>
    <col min="7699" max="7699" width="23.42578125" style="33" customWidth="1"/>
    <col min="7700" max="7700" width="12.7109375" style="33" bestFit="1" customWidth="1"/>
    <col min="7701" max="7701" width="15.85546875" style="33" customWidth="1"/>
    <col min="7702" max="7941" width="9.140625" style="33"/>
    <col min="7942" max="7942" width="6.85546875" style="33" customWidth="1"/>
    <col min="7943" max="7943" width="96.7109375" style="33" customWidth="1"/>
    <col min="7944" max="7944" width="12.28515625" style="33" customWidth="1"/>
    <col min="7945" max="7945" width="12.85546875" style="33" customWidth="1"/>
    <col min="7946" max="7946" width="12.28515625" style="33" customWidth="1"/>
    <col min="7947" max="7948" width="13.140625" style="33" customWidth="1"/>
    <col min="7949" max="7952" width="12.28515625" style="33" customWidth="1"/>
    <col min="7953" max="7953" width="17.42578125" style="33" customWidth="1"/>
    <col min="7954" max="7954" width="52.7109375" style="33" customWidth="1"/>
    <col min="7955" max="7955" width="23.42578125" style="33" customWidth="1"/>
    <col min="7956" max="7956" width="12.7109375" style="33" bestFit="1" customWidth="1"/>
    <col min="7957" max="7957" width="15.85546875" style="33" customWidth="1"/>
    <col min="7958" max="8197" width="9.140625" style="33"/>
    <col min="8198" max="8198" width="6.85546875" style="33" customWidth="1"/>
    <col min="8199" max="8199" width="96.7109375" style="33" customWidth="1"/>
    <col min="8200" max="8200" width="12.28515625" style="33" customWidth="1"/>
    <col min="8201" max="8201" width="12.85546875" style="33" customWidth="1"/>
    <col min="8202" max="8202" width="12.28515625" style="33" customWidth="1"/>
    <col min="8203" max="8204" width="13.140625" style="33" customWidth="1"/>
    <col min="8205" max="8208" width="12.28515625" style="33" customWidth="1"/>
    <col min="8209" max="8209" width="17.42578125" style="33" customWidth="1"/>
    <col min="8210" max="8210" width="52.7109375" style="33" customWidth="1"/>
    <col min="8211" max="8211" width="23.42578125" style="33" customWidth="1"/>
    <col min="8212" max="8212" width="12.7109375" style="33" bestFit="1" customWidth="1"/>
    <col min="8213" max="8213" width="15.85546875" style="33" customWidth="1"/>
    <col min="8214" max="8453" width="9.140625" style="33"/>
    <col min="8454" max="8454" width="6.85546875" style="33" customWidth="1"/>
    <col min="8455" max="8455" width="96.7109375" style="33" customWidth="1"/>
    <col min="8456" max="8456" width="12.28515625" style="33" customWidth="1"/>
    <col min="8457" max="8457" width="12.85546875" style="33" customWidth="1"/>
    <col min="8458" max="8458" width="12.28515625" style="33" customWidth="1"/>
    <col min="8459" max="8460" width="13.140625" style="33" customWidth="1"/>
    <col min="8461" max="8464" width="12.28515625" style="33" customWidth="1"/>
    <col min="8465" max="8465" width="17.42578125" style="33" customWidth="1"/>
    <col min="8466" max="8466" width="52.7109375" style="33" customWidth="1"/>
    <col min="8467" max="8467" width="23.42578125" style="33" customWidth="1"/>
    <col min="8468" max="8468" width="12.7109375" style="33" bestFit="1" customWidth="1"/>
    <col min="8469" max="8469" width="15.85546875" style="33" customWidth="1"/>
    <col min="8470" max="8709" width="9.140625" style="33"/>
    <col min="8710" max="8710" width="6.85546875" style="33" customWidth="1"/>
    <col min="8711" max="8711" width="96.7109375" style="33" customWidth="1"/>
    <col min="8712" max="8712" width="12.28515625" style="33" customWidth="1"/>
    <col min="8713" max="8713" width="12.85546875" style="33" customWidth="1"/>
    <col min="8714" max="8714" width="12.28515625" style="33" customWidth="1"/>
    <col min="8715" max="8716" width="13.140625" style="33" customWidth="1"/>
    <col min="8717" max="8720" width="12.28515625" style="33" customWidth="1"/>
    <col min="8721" max="8721" width="17.42578125" style="33" customWidth="1"/>
    <col min="8722" max="8722" width="52.7109375" style="33" customWidth="1"/>
    <col min="8723" max="8723" width="23.42578125" style="33" customWidth="1"/>
    <col min="8724" max="8724" width="12.7109375" style="33" bestFit="1" customWidth="1"/>
    <col min="8725" max="8725" width="15.85546875" style="33" customWidth="1"/>
    <col min="8726" max="8965" width="9.140625" style="33"/>
    <col min="8966" max="8966" width="6.85546875" style="33" customWidth="1"/>
    <col min="8967" max="8967" width="96.7109375" style="33" customWidth="1"/>
    <col min="8968" max="8968" width="12.28515625" style="33" customWidth="1"/>
    <col min="8969" max="8969" width="12.85546875" style="33" customWidth="1"/>
    <col min="8970" max="8970" width="12.28515625" style="33" customWidth="1"/>
    <col min="8971" max="8972" width="13.140625" style="33" customWidth="1"/>
    <col min="8973" max="8976" width="12.28515625" style="33" customWidth="1"/>
    <col min="8977" max="8977" width="17.42578125" style="33" customWidth="1"/>
    <col min="8978" max="8978" width="52.7109375" style="33" customWidth="1"/>
    <col min="8979" max="8979" width="23.42578125" style="33" customWidth="1"/>
    <col min="8980" max="8980" width="12.7109375" style="33" bestFit="1" customWidth="1"/>
    <col min="8981" max="8981" width="15.85546875" style="33" customWidth="1"/>
    <col min="8982" max="9221" width="9.140625" style="33"/>
    <col min="9222" max="9222" width="6.85546875" style="33" customWidth="1"/>
    <col min="9223" max="9223" width="96.7109375" style="33" customWidth="1"/>
    <col min="9224" max="9224" width="12.28515625" style="33" customWidth="1"/>
    <col min="9225" max="9225" width="12.85546875" style="33" customWidth="1"/>
    <col min="9226" max="9226" width="12.28515625" style="33" customWidth="1"/>
    <col min="9227" max="9228" width="13.140625" style="33" customWidth="1"/>
    <col min="9229" max="9232" width="12.28515625" style="33" customWidth="1"/>
    <col min="9233" max="9233" width="17.42578125" style="33" customWidth="1"/>
    <col min="9234" max="9234" width="52.7109375" style="33" customWidth="1"/>
    <col min="9235" max="9235" width="23.42578125" style="33" customWidth="1"/>
    <col min="9236" max="9236" width="12.7109375" style="33" bestFit="1" customWidth="1"/>
    <col min="9237" max="9237" width="15.85546875" style="33" customWidth="1"/>
    <col min="9238" max="9477" width="9.140625" style="33"/>
    <col min="9478" max="9478" width="6.85546875" style="33" customWidth="1"/>
    <col min="9479" max="9479" width="96.7109375" style="33" customWidth="1"/>
    <col min="9480" max="9480" width="12.28515625" style="33" customWidth="1"/>
    <col min="9481" max="9481" width="12.85546875" style="33" customWidth="1"/>
    <col min="9482" max="9482" width="12.28515625" style="33" customWidth="1"/>
    <col min="9483" max="9484" width="13.140625" style="33" customWidth="1"/>
    <col min="9485" max="9488" width="12.28515625" style="33" customWidth="1"/>
    <col min="9489" max="9489" width="17.42578125" style="33" customWidth="1"/>
    <col min="9490" max="9490" width="52.7109375" style="33" customWidth="1"/>
    <col min="9491" max="9491" width="23.42578125" style="33" customWidth="1"/>
    <col min="9492" max="9492" width="12.7109375" style="33" bestFit="1" customWidth="1"/>
    <col min="9493" max="9493" width="15.85546875" style="33" customWidth="1"/>
    <col min="9494" max="9733" width="9.140625" style="33"/>
    <col min="9734" max="9734" width="6.85546875" style="33" customWidth="1"/>
    <col min="9735" max="9735" width="96.7109375" style="33" customWidth="1"/>
    <col min="9736" max="9736" width="12.28515625" style="33" customWidth="1"/>
    <col min="9737" max="9737" width="12.85546875" style="33" customWidth="1"/>
    <col min="9738" max="9738" width="12.28515625" style="33" customWidth="1"/>
    <col min="9739" max="9740" width="13.140625" style="33" customWidth="1"/>
    <col min="9741" max="9744" width="12.28515625" style="33" customWidth="1"/>
    <col min="9745" max="9745" width="17.42578125" style="33" customWidth="1"/>
    <col min="9746" max="9746" width="52.7109375" style="33" customWidth="1"/>
    <col min="9747" max="9747" width="23.42578125" style="33" customWidth="1"/>
    <col min="9748" max="9748" width="12.7109375" style="33" bestFit="1" customWidth="1"/>
    <col min="9749" max="9749" width="15.85546875" style="33" customWidth="1"/>
    <col min="9750" max="9989" width="9.140625" style="33"/>
    <col min="9990" max="9990" width="6.85546875" style="33" customWidth="1"/>
    <col min="9991" max="9991" width="96.7109375" style="33" customWidth="1"/>
    <col min="9992" max="9992" width="12.28515625" style="33" customWidth="1"/>
    <col min="9993" max="9993" width="12.85546875" style="33" customWidth="1"/>
    <col min="9994" max="9994" width="12.28515625" style="33" customWidth="1"/>
    <col min="9995" max="9996" width="13.140625" style="33" customWidth="1"/>
    <col min="9997" max="10000" width="12.28515625" style="33" customWidth="1"/>
    <col min="10001" max="10001" width="17.42578125" style="33" customWidth="1"/>
    <col min="10002" max="10002" width="52.7109375" style="33" customWidth="1"/>
    <col min="10003" max="10003" width="23.42578125" style="33" customWidth="1"/>
    <col min="10004" max="10004" width="12.7109375" style="33" bestFit="1" customWidth="1"/>
    <col min="10005" max="10005" width="15.85546875" style="33" customWidth="1"/>
    <col min="10006" max="10245" width="9.140625" style="33"/>
    <col min="10246" max="10246" width="6.85546875" style="33" customWidth="1"/>
    <col min="10247" max="10247" width="96.7109375" style="33" customWidth="1"/>
    <col min="10248" max="10248" width="12.28515625" style="33" customWidth="1"/>
    <col min="10249" max="10249" width="12.85546875" style="33" customWidth="1"/>
    <col min="10250" max="10250" width="12.28515625" style="33" customWidth="1"/>
    <col min="10251" max="10252" width="13.140625" style="33" customWidth="1"/>
    <col min="10253" max="10256" width="12.28515625" style="33" customWidth="1"/>
    <col min="10257" max="10257" width="17.42578125" style="33" customWidth="1"/>
    <col min="10258" max="10258" width="52.7109375" style="33" customWidth="1"/>
    <col min="10259" max="10259" width="23.42578125" style="33" customWidth="1"/>
    <col min="10260" max="10260" width="12.7109375" style="33" bestFit="1" customWidth="1"/>
    <col min="10261" max="10261" width="15.85546875" style="33" customWidth="1"/>
    <col min="10262" max="10501" width="9.140625" style="33"/>
    <col min="10502" max="10502" width="6.85546875" style="33" customWidth="1"/>
    <col min="10503" max="10503" width="96.7109375" style="33" customWidth="1"/>
    <col min="10504" max="10504" width="12.28515625" style="33" customWidth="1"/>
    <col min="10505" max="10505" width="12.85546875" style="33" customWidth="1"/>
    <col min="10506" max="10506" width="12.28515625" style="33" customWidth="1"/>
    <col min="10507" max="10508" width="13.140625" style="33" customWidth="1"/>
    <col min="10509" max="10512" width="12.28515625" style="33" customWidth="1"/>
    <col min="10513" max="10513" width="17.42578125" style="33" customWidth="1"/>
    <col min="10514" max="10514" width="52.7109375" style="33" customWidth="1"/>
    <col min="10515" max="10515" width="23.42578125" style="33" customWidth="1"/>
    <col min="10516" max="10516" width="12.7109375" style="33" bestFit="1" customWidth="1"/>
    <col min="10517" max="10517" width="15.85546875" style="33" customWidth="1"/>
    <col min="10518" max="10757" width="9.140625" style="33"/>
    <col min="10758" max="10758" width="6.85546875" style="33" customWidth="1"/>
    <col min="10759" max="10759" width="96.7109375" style="33" customWidth="1"/>
    <col min="10760" max="10760" width="12.28515625" style="33" customWidth="1"/>
    <col min="10761" max="10761" width="12.85546875" style="33" customWidth="1"/>
    <col min="10762" max="10762" width="12.28515625" style="33" customWidth="1"/>
    <col min="10763" max="10764" width="13.140625" style="33" customWidth="1"/>
    <col min="10765" max="10768" width="12.28515625" style="33" customWidth="1"/>
    <col min="10769" max="10769" width="17.42578125" style="33" customWidth="1"/>
    <col min="10770" max="10770" width="52.7109375" style="33" customWidth="1"/>
    <col min="10771" max="10771" width="23.42578125" style="33" customWidth="1"/>
    <col min="10772" max="10772" width="12.7109375" style="33" bestFit="1" customWidth="1"/>
    <col min="10773" max="10773" width="15.85546875" style="33" customWidth="1"/>
    <col min="10774" max="11013" width="9.140625" style="33"/>
    <col min="11014" max="11014" width="6.85546875" style="33" customWidth="1"/>
    <col min="11015" max="11015" width="96.7109375" style="33" customWidth="1"/>
    <col min="11016" max="11016" width="12.28515625" style="33" customWidth="1"/>
    <col min="11017" max="11017" width="12.85546875" style="33" customWidth="1"/>
    <col min="11018" max="11018" width="12.28515625" style="33" customWidth="1"/>
    <col min="11019" max="11020" width="13.140625" style="33" customWidth="1"/>
    <col min="11021" max="11024" width="12.28515625" style="33" customWidth="1"/>
    <col min="11025" max="11025" width="17.42578125" style="33" customWidth="1"/>
    <col min="11026" max="11026" width="52.7109375" style="33" customWidth="1"/>
    <col min="11027" max="11027" width="23.42578125" style="33" customWidth="1"/>
    <col min="11028" max="11028" width="12.7109375" style="33" bestFit="1" customWidth="1"/>
    <col min="11029" max="11029" width="15.85546875" style="33" customWidth="1"/>
    <col min="11030" max="11269" width="9.140625" style="33"/>
    <col min="11270" max="11270" width="6.85546875" style="33" customWidth="1"/>
    <col min="11271" max="11271" width="96.7109375" style="33" customWidth="1"/>
    <col min="11272" max="11272" width="12.28515625" style="33" customWidth="1"/>
    <col min="11273" max="11273" width="12.85546875" style="33" customWidth="1"/>
    <col min="11274" max="11274" width="12.28515625" style="33" customWidth="1"/>
    <col min="11275" max="11276" width="13.140625" style="33" customWidth="1"/>
    <col min="11277" max="11280" width="12.28515625" style="33" customWidth="1"/>
    <col min="11281" max="11281" width="17.42578125" style="33" customWidth="1"/>
    <col min="11282" max="11282" width="52.7109375" style="33" customWidth="1"/>
    <col min="11283" max="11283" width="23.42578125" style="33" customWidth="1"/>
    <col min="11284" max="11284" width="12.7109375" style="33" bestFit="1" customWidth="1"/>
    <col min="11285" max="11285" width="15.85546875" style="33" customWidth="1"/>
    <col min="11286" max="11525" width="9.140625" style="33"/>
    <col min="11526" max="11526" width="6.85546875" style="33" customWidth="1"/>
    <col min="11527" max="11527" width="96.7109375" style="33" customWidth="1"/>
    <col min="11528" max="11528" width="12.28515625" style="33" customWidth="1"/>
    <col min="11529" max="11529" width="12.85546875" style="33" customWidth="1"/>
    <col min="11530" max="11530" width="12.28515625" style="33" customWidth="1"/>
    <col min="11531" max="11532" width="13.140625" style="33" customWidth="1"/>
    <col min="11533" max="11536" width="12.28515625" style="33" customWidth="1"/>
    <col min="11537" max="11537" width="17.42578125" style="33" customWidth="1"/>
    <col min="11538" max="11538" width="52.7109375" style="33" customWidth="1"/>
    <col min="11539" max="11539" width="23.42578125" style="33" customWidth="1"/>
    <col min="11540" max="11540" width="12.7109375" style="33" bestFit="1" customWidth="1"/>
    <col min="11541" max="11541" width="15.85546875" style="33" customWidth="1"/>
    <col min="11542" max="11781" width="9.140625" style="33"/>
    <col min="11782" max="11782" width="6.85546875" style="33" customWidth="1"/>
    <col min="11783" max="11783" width="96.7109375" style="33" customWidth="1"/>
    <col min="11784" max="11784" width="12.28515625" style="33" customWidth="1"/>
    <col min="11785" max="11785" width="12.85546875" style="33" customWidth="1"/>
    <col min="11786" max="11786" width="12.28515625" style="33" customWidth="1"/>
    <col min="11787" max="11788" width="13.140625" style="33" customWidth="1"/>
    <col min="11789" max="11792" width="12.28515625" style="33" customWidth="1"/>
    <col min="11793" max="11793" width="17.42578125" style="33" customWidth="1"/>
    <col min="11794" max="11794" width="52.7109375" style="33" customWidth="1"/>
    <col min="11795" max="11795" width="23.42578125" style="33" customWidth="1"/>
    <col min="11796" max="11796" width="12.7109375" style="33" bestFit="1" customWidth="1"/>
    <col min="11797" max="11797" width="15.85546875" style="33" customWidth="1"/>
    <col min="11798" max="12037" width="9.140625" style="33"/>
    <col min="12038" max="12038" width="6.85546875" style="33" customWidth="1"/>
    <col min="12039" max="12039" width="96.7109375" style="33" customWidth="1"/>
    <col min="12040" max="12040" width="12.28515625" style="33" customWidth="1"/>
    <col min="12041" max="12041" width="12.85546875" style="33" customWidth="1"/>
    <col min="12042" max="12042" width="12.28515625" style="33" customWidth="1"/>
    <col min="12043" max="12044" width="13.140625" style="33" customWidth="1"/>
    <col min="12045" max="12048" width="12.28515625" style="33" customWidth="1"/>
    <col min="12049" max="12049" width="17.42578125" style="33" customWidth="1"/>
    <col min="12050" max="12050" width="52.7109375" style="33" customWidth="1"/>
    <col min="12051" max="12051" width="23.42578125" style="33" customWidth="1"/>
    <col min="12052" max="12052" width="12.7109375" style="33" bestFit="1" customWidth="1"/>
    <col min="12053" max="12053" width="15.85546875" style="33" customWidth="1"/>
    <col min="12054" max="12293" width="9.140625" style="33"/>
    <col min="12294" max="12294" width="6.85546875" style="33" customWidth="1"/>
    <col min="12295" max="12295" width="96.7109375" style="33" customWidth="1"/>
    <col min="12296" max="12296" width="12.28515625" style="33" customWidth="1"/>
    <col min="12297" max="12297" width="12.85546875" style="33" customWidth="1"/>
    <col min="12298" max="12298" width="12.28515625" style="33" customWidth="1"/>
    <col min="12299" max="12300" width="13.140625" style="33" customWidth="1"/>
    <col min="12301" max="12304" width="12.28515625" style="33" customWidth="1"/>
    <col min="12305" max="12305" width="17.42578125" style="33" customWidth="1"/>
    <col min="12306" max="12306" width="52.7109375" style="33" customWidth="1"/>
    <col min="12307" max="12307" width="23.42578125" style="33" customWidth="1"/>
    <col min="12308" max="12308" width="12.7109375" style="33" bestFit="1" customWidth="1"/>
    <col min="12309" max="12309" width="15.85546875" style="33" customWidth="1"/>
    <col min="12310" max="12549" width="9.140625" style="33"/>
    <col min="12550" max="12550" width="6.85546875" style="33" customWidth="1"/>
    <col min="12551" max="12551" width="96.7109375" style="33" customWidth="1"/>
    <col min="12552" max="12552" width="12.28515625" style="33" customWidth="1"/>
    <col min="12553" max="12553" width="12.85546875" style="33" customWidth="1"/>
    <col min="12554" max="12554" width="12.28515625" style="33" customWidth="1"/>
    <col min="12555" max="12556" width="13.140625" style="33" customWidth="1"/>
    <col min="12557" max="12560" width="12.28515625" style="33" customWidth="1"/>
    <col min="12561" max="12561" width="17.42578125" style="33" customWidth="1"/>
    <col min="12562" max="12562" width="52.7109375" style="33" customWidth="1"/>
    <col min="12563" max="12563" width="23.42578125" style="33" customWidth="1"/>
    <col min="12564" max="12564" width="12.7109375" style="33" bestFit="1" customWidth="1"/>
    <col min="12565" max="12565" width="15.85546875" style="33" customWidth="1"/>
    <col min="12566" max="12805" width="9.140625" style="33"/>
    <col min="12806" max="12806" width="6.85546875" style="33" customWidth="1"/>
    <col min="12807" max="12807" width="96.7109375" style="33" customWidth="1"/>
    <col min="12808" max="12808" width="12.28515625" style="33" customWidth="1"/>
    <col min="12809" max="12809" width="12.85546875" style="33" customWidth="1"/>
    <col min="12810" max="12810" width="12.28515625" style="33" customWidth="1"/>
    <col min="12811" max="12812" width="13.140625" style="33" customWidth="1"/>
    <col min="12813" max="12816" width="12.28515625" style="33" customWidth="1"/>
    <col min="12817" max="12817" width="17.42578125" style="33" customWidth="1"/>
    <col min="12818" max="12818" width="52.7109375" style="33" customWidth="1"/>
    <col min="12819" max="12819" width="23.42578125" style="33" customWidth="1"/>
    <col min="12820" max="12820" width="12.7109375" style="33" bestFit="1" customWidth="1"/>
    <col min="12821" max="12821" width="15.85546875" style="33" customWidth="1"/>
    <col min="12822" max="13061" width="9.140625" style="33"/>
    <col min="13062" max="13062" width="6.85546875" style="33" customWidth="1"/>
    <col min="13063" max="13063" width="96.7109375" style="33" customWidth="1"/>
    <col min="13064" max="13064" width="12.28515625" style="33" customWidth="1"/>
    <col min="13065" max="13065" width="12.85546875" style="33" customWidth="1"/>
    <col min="13066" max="13066" width="12.28515625" style="33" customWidth="1"/>
    <col min="13067" max="13068" width="13.140625" style="33" customWidth="1"/>
    <col min="13069" max="13072" width="12.28515625" style="33" customWidth="1"/>
    <col min="13073" max="13073" width="17.42578125" style="33" customWidth="1"/>
    <col min="13074" max="13074" width="52.7109375" style="33" customWidth="1"/>
    <col min="13075" max="13075" width="23.42578125" style="33" customWidth="1"/>
    <col min="13076" max="13076" width="12.7109375" style="33" bestFit="1" customWidth="1"/>
    <col min="13077" max="13077" width="15.85546875" style="33" customWidth="1"/>
    <col min="13078" max="13317" width="9.140625" style="33"/>
    <col min="13318" max="13318" width="6.85546875" style="33" customWidth="1"/>
    <col min="13319" max="13319" width="96.7109375" style="33" customWidth="1"/>
    <col min="13320" max="13320" width="12.28515625" style="33" customWidth="1"/>
    <col min="13321" max="13321" width="12.85546875" style="33" customWidth="1"/>
    <col min="13322" max="13322" width="12.28515625" style="33" customWidth="1"/>
    <col min="13323" max="13324" width="13.140625" style="33" customWidth="1"/>
    <col min="13325" max="13328" width="12.28515625" style="33" customWidth="1"/>
    <col min="13329" max="13329" width="17.42578125" style="33" customWidth="1"/>
    <col min="13330" max="13330" width="52.7109375" style="33" customWidth="1"/>
    <col min="13331" max="13331" width="23.42578125" style="33" customWidth="1"/>
    <col min="13332" max="13332" width="12.7109375" style="33" bestFit="1" customWidth="1"/>
    <col min="13333" max="13333" width="15.85546875" style="33" customWidth="1"/>
    <col min="13334" max="13573" width="9.140625" style="33"/>
    <col min="13574" max="13574" width="6.85546875" style="33" customWidth="1"/>
    <col min="13575" max="13575" width="96.7109375" style="33" customWidth="1"/>
    <col min="13576" max="13576" width="12.28515625" style="33" customWidth="1"/>
    <col min="13577" max="13577" width="12.85546875" style="33" customWidth="1"/>
    <col min="13578" max="13578" width="12.28515625" style="33" customWidth="1"/>
    <col min="13579" max="13580" width="13.140625" style="33" customWidth="1"/>
    <col min="13581" max="13584" width="12.28515625" style="33" customWidth="1"/>
    <col min="13585" max="13585" width="17.42578125" style="33" customWidth="1"/>
    <col min="13586" max="13586" width="52.7109375" style="33" customWidth="1"/>
    <col min="13587" max="13587" width="23.42578125" style="33" customWidth="1"/>
    <col min="13588" max="13588" width="12.7109375" style="33" bestFit="1" customWidth="1"/>
    <col min="13589" max="13589" width="15.85546875" style="33" customWidth="1"/>
    <col min="13590" max="13829" width="9.140625" style="33"/>
    <col min="13830" max="13830" width="6.85546875" style="33" customWidth="1"/>
    <col min="13831" max="13831" width="96.7109375" style="33" customWidth="1"/>
    <col min="13832" max="13832" width="12.28515625" style="33" customWidth="1"/>
    <col min="13833" max="13833" width="12.85546875" style="33" customWidth="1"/>
    <col min="13834" max="13834" width="12.28515625" style="33" customWidth="1"/>
    <col min="13835" max="13836" width="13.140625" style="33" customWidth="1"/>
    <col min="13837" max="13840" width="12.28515625" style="33" customWidth="1"/>
    <col min="13841" max="13841" width="17.42578125" style="33" customWidth="1"/>
    <col min="13842" max="13842" width="52.7109375" style="33" customWidth="1"/>
    <col min="13843" max="13843" width="23.42578125" style="33" customWidth="1"/>
    <col min="13844" max="13844" width="12.7109375" style="33" bestFit="1" customWidth="1"/>
    <col min="13845" max="13845" width="15.85546875" style="33" customWidth="1"/>
    <col min="13846" max="14085" width="9.140625" style="33"/>
    <col min="14086" max="14086" width="6.85546875" style="33" customWidth="1"/>
    <col min="14087" max="14087" width="96.7109375" style="33" customWidth="1"/>
    <col min="14088" max="14088" width="12.28515625" style="33" customWidth="1"/>
    <col min="14089" max="14089" width="12.85546875" style="33" customWidth="1"/>
    <col min="14090" max="14090" width="12.28515625" style="33" customWidth="1"/>
    <col min="14091" max="14092" width="13.140625" style="33" customWidth="1"/>
    <col min="14093" max="14096" width="12.28515625" style="33" customWidth="1"/>
    <col min="14097" max="14097" width="17.42578125" style="33" customWidth="1"/>
    <col min="14098" max="14098" width="52.7109375" style="33" customWidth="1"/>
    <col min="14099" max="14099" width="23.42578125" style="33" customWidth="1"/>
    <col min="14100" max="14100" width="12.7109375" style="33" bestFit="1" customWidth="1"/>
    <col min="14101" max="14101" width="15.85546875" style="33" customWidth="1"/>
    <col min="14102" max="14341" width="9.140625" style="33"/>
    <col min="14342" max="14342" width="6.85546875" style="33" customWidth="1"/>
    <col min="14343" max="14343" width="96.7109375" style="33" customWidth="1"/>
    <col min="14344" max="14344" width="12.28515625" style="33" customWidth="1"/>
    <col min="14345" max="14345" width="12.85546875" style="33" customWidth="1"/>
    <col min="14346" max="14346" width="12.28515625" style="33" customWidth="1"/>
    <col min="14347" max="14348" width="13.140625" style="33" customWidth="1"/>
    <col min="14349" max="14352" width="12.28515625" style="33" customWidth="1"/>
    <col min="14353" max="14353" width="17.42578125" style="33" customWidth="1"/>
    <col min="14354" max="14354" width="52.7109375" style="33" customWidth="1"/>
    <col min="14355" max="14355" width="23.42578125" style="33" customWidth="1"/>
    <col min="14356" max="14356" width="12.7109375" style="33" bestFit="1" customWidth="1"/>
    <col min="14357" max="14357" width="15.85546875" style="33" customWidth="1"/>
    <col min="14358" max="14597" width="9.140625" style="33"/>
    <col min="14598" max="14598" width="6.85546875" style="33" customWidth="1"/>
    <col min="14599" max="14599" width="96.7109375" style="33" customWidth="1"/>
    <col min="14600" max="14600" width="12.28515625" style="33" customWidth="1"/>
    <col min="14601" max="14601" width="12.85546875" style="33" customWidth="1"/>
    <col min="14602" max="14602" width="12.28515625" style="33" customWidth="1"/>
    <col min="14603" max="14604" width="13.140625" style="33" customWidth="1"/>
    <col min="14605" max="14608" width="12.28515625" style="33" customWidth="1"/>
    <col min="14609" max="14609" width="17.42578125" style="33" customWidth="1"/>
    <col min="14610" max="14610" width="52.7109375" style="33" customWidth="1"/>
    <col min="14611" max="14611" width="23.42578125" style="33" customWidth="1"/>
    <col min="14612" max="14612" width="12.7109375" style="33" bestFit="1" customWidth="1"/>
    <col min="14613" max="14613" width="15.85546875" style="33" customWidth="1"/>
    <col min="14614" max="14853" width="9.140625" style="33"/>
    <col min="14854" max="14854" width="6.85546875" style="33" customWidth="1"/>
    <col min="14855" max="14855" width="96.7109375" style="33" customWidth="1"/>
    <col min="14856" max="14856" width="12.28515625" style="33" customWidth="1"/>
    <col min="14857" max="14857" width="12.85546875" style="33" customWidth="1"/>
    <col min="14858" max="14858" width="12.28515625" style="33" customWidth="1"/>
    <col min="14859" max="14860" width="13.140625" style="33" customWidth="1"/>
    <col min="14861" max="14864" width="12.28515625" style="33" customWidth="1"/>
    <col min="14865" max="14865" width="17.42578125" style="33" customWidth="1"/>
    <col min="14866" max="14866" width="52.7109375" style="33" customWidth="1"/>
    <col min="14867" max="14867" width="23.42578125" style="33" customWidth="1"/>
    <col min="14868" max="14868" width="12.7109375" style="33" bestFit="1" customWidth="1"/>
    <col min="14869" max="14869" width="15.85546875" style="33" customWidth="1"/>
    <col min="14870" max="15109" width="9.140625" style="33"/>
    <col min="15110" max="15110" width="6.85546875" style="33" customWidth="1"/>
    <col min="15111" max="15111" width="96.7109375" style="33" customWidth="1"/>
    <col min="15112" max="15112" width="12.28515625" style="33" customWidth="1"/>
    <col min="15113" max="15113" width="12.85546875" style="33" customWidth="1"/>
    <col min="15114" max="15114" width="12.28515625" style="33" customWidth="1"/>
    <col min="15115" max="15116" width="13.140625" style="33" customWidth="1"/>
    <col min="15117" max="15120" width="12.28515625" style="33" customWidth="1"/>
    <col min="15121" max="15121" width="17.42578125" style="33" customWidth="1"/>
    <col min="15122" max="15122" width="52.7109375" style="33" customWidth="1"/>
    <col min="15123" max="15123" width="23.42578125" style="33" customWidth="1"/>
    <col min="15124" max="15124" width="12.7109375" style="33" bestFit="1" customWidth="1"/>
    <col min="15125" max="15125" width="15.85546875" style="33" customWidth="1"/>
    <col min="15126" max="15365" width="9.140625" style="33"/>
    <col min="15366" max="15366" width="6.85546875" style="33" customWidth="1"/>
    <col min="15367" max="15367" width="96.7109375" style="33" customWidth="1"/>
    <col min="15368" max="15368" width="12.28515625" style="33" customWidth="1"/>
    <col min="15369" max="15369" width="12.85546875" style="33" customWidth="1"/>
    <col min="15370" max="15370" width="12.28515625" style="33" customWidth="1"/>
    <col min="15371" max="15372" width="13.140625" style="33" customWidth="1"/>
    <col min="15373" max="15376" width="12.28515625" style="33" customWidth="1"/>
    <col min="15377" max="15377" width="17.42578125" style="33" customWidth="1"/>
    <col min="15378" max="15378" width="52.7109375" style="33" customWidth="1"/>
    <col min="15379" max="15379" width="23.42578125" style="33" customWidth="1"/>
    <col min="15380" max="15380" width="12.7109375" style="33" bestFit="1" customWidth="1"/>
    <col min="15381" max="15381" width="15.85546875" style="33" customWidth="1"/>
    <col min="15382" max="15621" width="9.140625" style="33"/>
    <col min="15622" max="15622" width="6.85546875" style="33" customWidth="1"/>
    <col min="15623" max="15623" width="96.7109375" style="33" customWidth="1"/>
    <col min="15624" max="15624" width="12.28515625" style="33" customWidth="1"/>
    <col min="15625" max="15625" width="12.85546875" style="33" customWidth="1"/>
    <col min="15626" max="15626" width="12.28515625" style="33" customWidth="1"/>
    <col min="15627" max="15628" width="13.140625" style="33" customWidth="1"/>
    <col min="15629" max="15632" width="12.28515625" style="33" customWidth="1"/>
    <col min="15633" max="15633" width="17.42578125" style="33" customWidth="1"/>
    <col min="15634" max="15634" width="52.7109375" style="33" customWidth="1"/>
    <col min="15635" max="15635" width="23.42578125" style="33" customWidth="1"/>
    <col min="15636" max="15636" width="12.7109375" style="33" bestFit="1" customWidth="1"/>
    <col min="15637" max="15637" width="15.85546875" style="33" customWidth="1"/>
    <col min="15638" max="15877" width="9.140625" style="33"/>
    <col min="15878" max="15878" width="6.85546875" style="33" customWidth="1"/>
    <col min="15879" max="15879" width="96.7109375" style="33" customWidth="1"/>
    <col min="15880" max="15880" width="12.28515625" style="33" customWidth="1"/>
    <col min="15881" max="15881" width="12.85546875" style="33" customWidth="1"/>
    <col min="15882" max="15882" width="12.28515625" style="33" customWidth="1"/>
    <col min="15883" max="15884" width="13.140625" style="33" customWidth="1"/>
    <col min="15885" max="15888" width="12.28515625" style="33" customWidth="1"/>
    <col min="15889" max="15889" width="17.42578125" style="33" customWidth="1"/>
    <col min="15890" max="15890" width="52.7109375" style="33" customWidth="1"/>
    <col min="15891" max="15891" width="23.42578125" style="33" customWidth="1"/>
    <col min="15892" max="15892" width="12.7109375" style="33" bestFit="1" customWidth="1"/>
    <col min="15893" max="15893" width="15.85546875" style="33" customWidth="1"/>
    <col min="15894" max="16133" width="9.140625" style="33"/>
    <col min="16134" max="16134" width="6.85546875" style="33" customWidth="1"/>
    <col min="16135" max="16135" width="96.7109375" style="33" customWidth="1"/>
    <col min="16136" max="16136" width="12.28515625" style="33" customWidth="1"/>
    <col min="16137" max="16137" width="12.85546875" style="33" customWidth="1"/>
    <col min="16138" max="16138" width="12.28515625" style="33" customWidth="1"/>
    <col min="16139" max="16140" width="13.140625" style="33" customWidth="1"/>
    <col min="16141" max="16144" width="12.28515625" style="33" customWidth="1"/>
    <col min="16145" max="16145" width="17.42578125" style="33" customWidth="1"/>
    <col min="16146" max="16146" width="52.7109375" style="33" customWidth="1"/>
    <col min="16147" max="16147" width="23.42578125" style="33" customWidth="1"/>
    <col min="16148" max="16148" width="12.7109375" style="33" bestFit="1" customWidth="1"/>
    <col min="16149" max="16149" width="15.85546875" style="33" customWidth="1"/>
    <col min="16150" max="16384" width="9.140625" style="33"/>
  </cols>
  <sheetData>
    <row r="1" spans="1:20" s="5" customFormat="1" ht="12">
      <c r="A1" s="1"/>
      <c r="B1" s="10"/>
      <c r="C1" s="2"/>
      <c r="D1" s="3"/>
      <c r="E1" s="2"/>
      <c r="F1" s="2"/>
      <c r="G1" s="100"/>
      <c r="H1" s="2"/>
      <c r="I1" s="2"/>
      <c r="J1" s="2"/>
      <c r="K1" s="2"/>
      <c r="L1" s="2"/>
      <c r="M1" s="2"/>
      <c r="N1" s="2"/>
      <c r="O1" s="2"/>
      <c r="P1" s="91"/>
      <c r="Q1" s="1"/>
      <c r="R1" s="10"/>
      <c r="S1" s="4"/>
      <c r="T1" s="4"/>
    </row>
    <row r="2" spans="1:20" s="5" customFormat="1" ht="12">
      <c r="A2" s="1"/>
      <c r="B2" s="10"/>
      <c r="C2" s="2"/>
      <c r="D2" s="3"/>
      <c r="E2" s="2"/>
      <c r="F2" s="2"/>
      <c r="G2" s="100"/>
      <c r="H2" s="2"/>
      <c r="I2" s="2"/>
      <c r="J2" s="2"/>
      <c r="K2" s="2"/>
      <c r="L2" s="2"/>
      <c r="M2" s="2"/>
      <c r="N2" s="2"/>
      <c r="O2" s="2"/>
      <c r="P2" s="2"/>
      <c r="Q2" s="1"/>
      <c r="R2" s="10"/>
      <c r="S2" s="4"/>
      <c r="T2" s="4"/>
    </row>
    <row r="3" spans="1:20" s="5" customFormat="1" ht="12">
      <c r="A3" s="1"/>
      <c r="B3" s="10"/>
      <c r="C3" s="2"/>
      <c r="D3" s="3"/>
      <c r="E3" s="2"/>
      <c r="F3" s="2"/>
      <c r="G3" s="100"/>
      <c r="H3" s="2"/>
      <c r="I3" s="2"/>
      <c r="J3" s="2"/>
      <c r="K3" s="2"/>
      <c r="L3" s="2"/>
      <c r="M3" s="2"/>
      <c r="N3" s="2"/>
      <c r="O3" s="2"/>
      <c r="P3" s="2"/>
      <c r="Q3" s="1"/>
      <c r="R3" s="10"/>
      <c r="S3" s="4"/>
      <c r="T3" s="4"/>
    </row>
    <row r="4" spans="1:20" s="5" customFormat="1" ht="12">
      <c r="A4" s="1"/>
      <c r="B4" s="10"/>
      <c r="C4" s="2"/>
      <c r="D4" s="3"/>
      <c r="E4" s="2"/>
      <c r="F4" s="2"/>
      <c r="G4" s="100"/>
      <c r="H4" s="2"/>
      <c r="I4" s="2"/>
      <c r="J4" s="2"/>
      <c r="K4" s="2"/>
      <c r="L4" s="2"/>
      <c r="M4" s="2"/>
      <c r="N4" s="2"/>
      <c r="O4" s="2"/>
      <c r="P4" s="2"/>
      <c r="Q4" s="1"/>
      <c r="R4" s="10"/>
      <c r="S4" s="4"/>
      <c r="T4" s="4"/>
    </row>
    <row r="5" spans="1:20" s="5" customFormat="1" ht="12">
      <c r="A5" s="1"/>
      <c r="B5" s="10"/>
      <c r="C5" s="2"/>
      <c r="D5" s="3"/>
      <c r="E5" s="2"/>
      <c r="F5" s="2"/>
      <c r="G5" s="100"/>
      <c r="H5" s="2"/>
      <c r="I5" s="2"/>
      <c r="J5" s="2"/>
      <c r="K5" s="2"/>
      <c r="L5" s="2"/>
      <c r="M5" s="2"/>
      <c r="N5" s="2"/>
      <c r="O5" s="2"/>
      <c r="P5" s="2"/>
      <c r="Q5" s="1"/>
      <c r="R5" s="10"/>
      <c r="S5" s="4"/>
      <c r="T5" s="4"/>
    </row>
    <row r="6" spans="1:20" s="5" customFormat="1" ht="12">
      <c r="A6" s="1"/>
      <c r="B6" s="10"/>
      <c r="C6" s="2"/>
      <c r="D6" s="3"/>
      <c r="E6" s="2"/>
      <c r="F6" s="2"/>
      <c r="G6" s="100"/>
      <c r="H6" s="2"/>
      <c r="I6" s="2"/>
      <c r="J6" s="2"/>
      <c r="K6" s="2"/>
      <c r="L6" s="2"/>
      <c r="M6" s="2"/>
      <c r="N6" s="2"/>
      <c r="O6" s="2"/>
      <c r="P6" s="2"/>
      <c r="Q6" s="1"/>
      <c r="R6" s="10"/>
      <c r="S6" s="4"/>
      <c r="T6" s="4"/>
    </row>
    <row r="7" spans="1:20" s="5" customFormat="1" ht="12">
      <c r="A7" s="6" t="s">
        <v>0</v>
      </c>
      <c r="B7" s="114"/>
      <c r="C7" s="2"/>
      <c r="D7" s="7"/>
      <c r="E7" s="2"/>
      <c r="F7" s="2"/>
      <c r="G7" s="100"/>
      <c r="H7" s="2"/>
      <c r="I7" s="2"/>
      <c r="J7" s="2"/>
      <c r="K7" s="2"/>
      <c r="L7" s="2"/>
      <c r="M7" s="2"/>
      <c r="N7" s="2"/>
      <c r="O7" s="2"/>
      <c r="P7" s="91"/>
      <c r="Q7" s="6"/>
      <c r="R7" s="114"/>
      <c r="S7" s="4"/>
      <c r="T7" s="4"/>
    </row>
    <row r="8" spans="1:20" s="5" customFormat="1" ht="12">
      <c r="A8" s="1" t="s">
        <v>1</v>
      </c>
      <c r="B8" s="10"/>
      <c r="C8" s="2"/>
      <c r="D8" s="3"/>
      <c r="E8" s="2"/>
      <c r="F8" s="2"/>
      <c r="G8" s="100"/>
      <c r="H8" s="2"/>
      <c r="I8" s="2"/>
      <c r="J8" s="2"/>
      <c r="K8" s="2"/>
      <c r="L8" s="2"/>
      <c r="M8" s="2"/>
      <c r="N8" s="2"/>
      <c r="O8" s="2"/>
      <c r="P8" s="2"/>
      <c r="Q8" s="1"/>
      <c r="R8" s="10"/>
      <c r="S8" s="4"/>
      <c r="T8" s="4"/>
    </row>
    <row r="9" spans="1:20" s="5" customFormat="1" ht="12">
      <c r="A9" s="1" t="s">
        <v>2</v>
      </c>
      <c r="B9" s="10"/>
      <c r="C9" s="2"/>
      <c r="D9" s="8"/>
      <c r="E9" s="2"/>
      <c r="F9" s="2"/>
      <c r="G9" s="100"/>
      <c r="H9" s="2"/>
      <c r="I9" s="2"/>
      <c r="J9" s="2"/>
      <c r="K9" s="2"/>
      <c r="L9" s="2"/>
      <c r="M9" s="2"/>
      <c r="N9" s="2"/>
      <c r="O9" s="2"/>
      <c r="P9" s="2"/>
      <c r="Q9" s="1"/>
      <c r="R9" s="10"/>
      <c r="S9" s="9"/>
      <c r="T9" s="9"/>
    </row>
    <row r="10" spans="1:20" s="5" customFormat="1" ht="12">
      <c r="A10" s="1" t="s">
        <v>3</v>
      </c>
      <c r="B10" s="10"/>
      <c r="C10" s="2"/>
      <c r="D10" s="3"/>
      <c r="E10" s="2"/>
      <c r="F10" s="2"/>
      <c r="G10" s="100"/>
      <c r="H10" s="2"/>
      <c r="I10" s="2"/>
      <c r="J10" s="2"/>
      <c r="K10" s="2"/>
      <c r="L10" s="2"/>
      <c r="M10" s="2"/>
      <c r="N10" s="2"/>
      <c r="O10" s="2"/>
      <c r="P10" s="2"/>
      <c r="Q10" s="1"/>
      <c r="R10" s="10"/>
      <c r="S10" s="4"/>
      <c r="T10" s="4"/>
    </row>
    <row r="11" spans="1:20" s="5" customFormat="1" ht="12">
      <c r="A11" s="1" t="s">
        <v>4</v>
      </c>
      <c r="B11" s="10"/>
      <c r="C11" s="2"/>
      <c r="D11" s="3"/>
      <c r="E11" s="2"/>
      <c r="F11" s="2"/>
      <c r="G11" s="100"/>
      <c r="H11" s="2"/>
      <c r="I11" s="2"/>
      <c r="J11" s="2"/>
      <c r="K11" s="2"/>
      <c r="L11" s="2"/>
      <c r="M11" s="2"/>
      <c r="N11" s="2"/>
      <c r="O11" s="2"/>
      <c r="P11" s="2"/>
      <c r="Q11" s="1"/>
      <c r="R11" s="10"/>
      <c r="S11" s="4"/>
      <c r="T11" s="4"/>
    </row>
    <row r="12" spans="1:20" s="5" customFormat="1" ht="12">
      <c r="A12" s="1" t="s">
        <v>5</v>
      </c>
      <c r="B12" s="10"/>
      <c r="C12" s="2"/>
      <c r="D12" s="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Q12" s="1"/>
      <c r="R12" s="10"/>
      <c r="S12" s="4"/>
      <c r="T12" s="4"/>
    </row>
    <row r="13" spans="1:20" s="14" customFormat="1" thickBot="1">
      <c r="A13" s="10"/>
      <c r="B13" s="10"/>
      <c r="C13" s="11"/>
      <c r="D13" s="12"/>
      <c r="E13" s="11"/>
      <c r="F13" s="11"/>
      <c r="G13" s="101"/>
      <c r="H13" s="11"/>
      <c r="I13" s="11"/>
      <c r="J13" s="11"/>
      <c r="K13" s="11"/>
      <c r="L13" s="11"/>
      <c r="M13" s="11"/>
      <c r="N13" s="11"/>
      <c r="O13" s="11"/>
      <c r="P13" s="11"/>
      <c r="Q13" s="10"/>
      <c r="R13" s="10"/>
      <c r="S13" s="13"/>
      <c r="T13" s="13"/>
    </row>
    <row r="14" spans="1:20" s="14" customFormat="1" ht="51.75" customHeight="1">
      <c r="A14" s="15" t="s">
        <v>6</v>
      </c>
      <c r="B14" s="15" t="s">
        <v>7</v>
      </c>
      <c r="C14" s="15" t="s">
        <v>8</v>
      </c>
      <c r="D14" s="16" t="s">
        <v>9</v>
      </c>
      <c r="E14" s="97" t="s">
        <v>10</v>
      </c>
      <c r="F14" s="97" t="s">
        <v>10</v>
      </c>
      <c r="G14" s="102" t="s">
        <v>11</v>
      </c>
      <c r="H14" s="17" t="s">
        <v>11</v>
      </c>
      <c r="I14" s="18" t="s">
        <v>12</v>
      </c>
      <c r="J14" s="19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5" t="s">
        <v>19</v>
      </c>
      <c r="Q14" s="15" t="s">
        <v>20</v>
      </c>
      <c r="R14" s="15" t="s">
        <v>21</v>
      </c>
      <c r="S14" s="13"/>
      <c r="T14" s="13"/>
    </row>
    <row r="15" spans="1:20" s="14" customFormat="1" ht="12">
      <c r="A15" s="15"/>
      <c r="B15" s="15"/>
      <c r="C15" s="15"/>
      <c r="D15" s="20"/>
      <c r="E15" s="98"/>
      <c r="F15" s="108">
        <v>44105</v>
      </c>
      <c r="G15" s="107">
        <v>44317</v>
      </c>
      <c r="H15" s="21"/>
      <c r="I15" s="22"/>
      <c r="J15" s="15"/>
      <c r="K15" s="15"/>
      <c r="L15" s="15"/>
      <c r="M15" s="15"/>
      <c r="N15" s="15"/>
      <c r="O15" s="15"/>
      <c r="P15" s="15"/>
      <c r="Q15" s="15"/>
      <c r="R15" s="15"/>
      <c r="S15" s="13"/>
      <c r="T15" s="13"/>
    </row>
    <row r="16" spans="1:20" s="32" customFormat="1">
      <c r="A16" s="23">
        <v>1</v>
      </c>
      <c r="B16" s="24" t="s">
        <v>22</v>
      </c>
      <c r="C16" s="25" t="s">
        <v>23</v>
      </c>
      <c r="D16" s="26"/>
      <c r="E16" s="27"/>
      <c r="F16" s="27"/>
      <c r="G16" s="103"/>
      <c r="H16" s="27"/>
      <c r="I16" s="28">
        <f>SUM(I17:I22)</f>
        <v>206211</v>
      </c>
      <c r="J16" s="29">
        <f t="shared" ref="J16:J44" si="0">I16/$I$54</f>
        <v>8.8999999999999996E-2</v>
      </c>
      <c r="K16" s="25"/>
      <c r="L16" s="25"/>
      <c r="M16" s="25"/>
      <c r="N16" s="25"/>
      <c r="O16" s="27"/>
      <c r="P16" s="35"/>
      <c r="Q16" s="24"/>
      <c r="R16" s="24"/>
      <c r="S16" s="30"/>
      <c r="T16" s="31"/>
    </row>
    <row r="17" spans="1:22" ht="38.25" customHeight="1">
      <c r="A17" s="112" t="s">
        <v>24</v>
      </c>
      <c r="B17" s="109" t="s">
        <v>25</v>
      </c>
      <c r="C17" s="99" t="s">
        <v>26</v>
      </c>
      <c r="D17" s="216">
        <v>2.25</v>
      </c>
      <c r="E17" s="217">
        <v>436.42</v>
      </c>
      <c r="F17" s="217">
        <v>436.42</v>
      </c>
      <c r="G17" s="218">
        <f>F17*1.1143</f>
        <v>486.3</v>
      </c>
      <c r="H17" s="217">
        <v>357.47</v>
      </c>
      <c r="I17" s="219">
        <f>H17*D17</f>
        <v>804.31</v>
      </c>
      <c r="J17" s="220">
        <f t="shared" si="0"/>
        <v>2.9999999999999997E-4</v>
      </c>
      <c r="K17" s="217">
        <f>L17/D17</f>
        <v>35.75</v>
      </c>
      <c r="L17" s="217">
        <f>I17*0.1</f>
        <v>80.430000000000007</v>
      </c>
      <c r="M17" s="217">
        <f>H17-K17</f>
        <v>321.72000000000003</v>
      </c>
      <c r="N17" s="217">
        <f>I17-L17</f>
        <v>723.88</v>
      </c>
      <c r="O17" s="113"/>
      <c r="P17" s="99">
        <v>4813</v>
      </c>
      <c r="Q17" s="109"/>
      <c r="R17" s="109" t="s">
        <v>27</v>
      </c>
      <c r="S17" s="221"/>
      <c r="T17" s="222">
        <v>436.42</v>
      </c>
      <c r="U17" s="223">
        <f>H17/T17</f>
        <v>0.82</v>
      </c>
      <c r="V17" s="58"/>
    </row>
    <row r="18" spans="1:22" ht="12.75" customHeight="1">
      <c r="A18" s="112" t="s">
        <v>28</v>
      </c>
      <c r="B18" s="109" t="s">
        <v>29</v>
      </c>
      <c r="C18" s="99" t="s">
        <v>30</v>
      </c>
      <c r="D18" s="216">
        <v>325.27999999999997</v>
      </c>
      <c r="E18" s="217">
        <v>3.58</v>
      </c>
      <c r="F18" s="217">
        <v>3.58</v>
      </c>
      <c r="G18" s="218">
        <v>3.03</v>
      </c>
      <c r="H18" s="217">
        <v>35.14</v>
      </c>
      <c r="I18" s="219">
        <f t="shared" ref="I18:I53" si="1">H18*D18</f>
        <v>11430.34</v>
      </c>
      <c r="J18" s="220">
        <f t="shared" si="0"/>
        <v>4.8999999999999998E-3</v>
      </c>
      <c r="K18" s="217">
        <f t="shared" ref="K18:K53" si="2">L18/D18</f>
        <v>35.14</v>
      </c>
      <c r="L18" s="217">
        <v>11430.34</v>
      </c>
      <c r="M18" s="217">
        <f t="shared" ref="M18:M53" si="3">H18-K18</f>
        <v>0</v>
      </c>
      <c r="N18" s="217">
        <f t="shared" ref="N18:N53" si="4">I18-L18</f>
        <v>0</v>
      </c>
      <c r="O18" s="113" t="s">
        <v>31</v>
      </c>
      <c r="P18" s="99">
        <v>840000</v>
      </c>
      <c r="Q18" s="109"/>
      <c r="R18" s="109" t="s">
        <v>32</v>
      </c>
      <c r="S18" s="221"/>
      <c r="T18" s="222">
        <v>3.58</v>
      </c>
      <c r="U18" s="223">
        <f>H18/T18</f>
        <v>9.82</v>
      </c>
      <c r="V18" s="58"/>
    </row>
    <row r="19" spans="1:22" ht="12.75" customHeight="1">
      <c r="A19" s="112" t="s">
        <v>33</v>
      </c>
      <c r="B19" s="109" t="s">
        <v>34</v>
      </c>
      <c r="C19" s="99" t="s">
        <v>35</v>
      </c>
      <c r="D19" s="216">
        <v>28</v>
      </c>
      <c r="E19" s="217"/>
      <c r="F19" s="217">
        <v>0</v>
      </c>
      <c r="G19" s="218"/>
      <c r="H19" s="217">
        <v>4416.92</v>
      </c>
      <c r="I19" s="219">
        <f t="shared" ref="I19:I21" si="5">H19*D19</f>
        <v>123673.76</v>
      </c>
      <c r="J19" s="220">
        <f t="shared" si="0"/>
        <v>5.3400000000000003E-2</v>
      </c>
      <c r="K19" s="217">
        <f t="shared" ref="K19:K21" si="6">L19/D19</f>
        <v>441.69</v>
      </c>
      <c r="L19" s="217">
        <f t="shared" ref="L19:L21" si="7">I19*0.1</f>
        <v>12367.38</v>
      </c>
      <c r="M19" s="217">
        <f t="shared" ref="M19:M21" si="8">H19-K19</f>
        <v>3975.23</v>
      </c>
      <c r="N19" s="217">
        <f t="shared" ref="N19:N21" si="9">I19-L19</f>
        <v>111306.38</v>
      </c>
      <c r="O19" s="113" t="s">
        <v>31</v>
      </c>
      <c r="P19" s="99">
        <v>844000</v>
      </c>
      <c r="Q19" s="109"/>
      <c r="R19" s="109" t="s">
        <v>36</v>
      </c>
      <c r="S19" s="221"/>
      <c r="T19" s="222"/>
      <c r="U19" s="223"/>
      <c r="V19" s="58"/>
    </row>
    <row r="20" spans="1:22" ht="12.75" customHeight="1">
      <c r="A20" s="112" t="s">
        <v>37</v>
      </c>
      <c r="B20" s="109" t="s">
        <v>38</v>
      </c>
      <c r="C20" s="99" t="s">
        <v>26</v>
      </c>
      <c r="D20" s="216">
        <v>514.23</v>
      </c>
      <c r="E20" s="217"/>
      <c r="F20" s="217">
        <v>0</v>
      </c>
      <c r="G20" s="218"/>
      <c r="H20" s="217">
        <v>0.92</v>
      </c>
      <c r="I20" s="219">
        <f t="shared" si="5"/>
        <v>473.09</v>
      </c>
      <c r="J20" s="220">
        <f t="shared" si="0"/>
        <v>2.0000000000000001E-4</v>
      </c>
      <c r="K20" s="217">
        <f t="shared" si="6"/>
        <v>0.09</v>
      </c>
      <c r="L20" s="217">
        <f t="shared" si="7"/>
        <v>47.31</v>
      </c>
      <c r="M20" s="217">
        <f t="shared" si="8"/>
        <v>0.83</v>
      </c>
      <c r="N20" s="217">
        <f t="shared" si="9"/>
        <v>425.78</v>
      </c>
      <c r="O20" s="113" t="s">
        <v>31</v>
      </c>
      <c r="P20" s="99">
        <v>401020</v>
      </c>
      <c r="Q20" s="109"/>
      <c r="R20" s="109" t="s">
        <v>36</v>
      </c>
      <c r="S20" s="221"/>
      <c r="T20" s="222"/>
      <c r="U20" s="223"/>
      <c r="V20" s="58"/>
    </row>
    <row r="21" spans="1:22" ht="12.75" customHeight="1">
      <c r="A21" s="112" t="s">
        <v>39</v>
      </c>
      <c r="B21" s="109" t="s">
        <v>40</v>
      </c>
      <c r="C21" s="99" t="s">
        <v>35</v>
      </c>
      <c r="D21" s="216">
        <v>3</v>
      </c>
      <c r="E21" s="217"/>
      <c r="F21" s="217">
        <v>0</v>
      </c>
      <c r="G21" s="218"/>
      <c r="H21" s="217">
        <v>40.98</v>
      </c>
      <c r="I21" s="219">
        <f t="shared" si="5"/>
        <v>122.94</v>
      </c>
      <c r="J21" s="220">
        <f t="shared" si="0"/>
        <v>1E-4</v>
      </c>
      <c r="K21" s="217">
        <f t="shared" si="6"/>
        <v>4.0999999999999996</v>
      </c>
      <c r="L21" s="217">
        <f t="shared" si="7"/>
        <v>12.29</v>
      </c>
      <c r="M21" s="217">
        <f t="shared" si="8"/>
        <v>36.880000000000003</v>
      </c>
      <c r="N21" s="217">
        <f t="shared" si="9"/>
        <v>110.65</v>
      </c>
      <c r="O21" s="113" t="s">
        <v>31</v>
      </c>
      <c r="P21" s="99">
        <v>401010</v>
      </c>
      <c r="Q21" s="109"/>
      <c r="R21" s="109" t="s">
        <v>36</v>
      </c>
      <c r="S21" s="221"/>
      <c r="T21" s="222"/>
      <c r="U21" s="223"/>
      <c r="V21" s="58"/>
    </row>
    <row r="22" spans="1:22" ht="25.5" customHeight="1">
      <c r="A22" s="112" t="s">
        <v>41</v>
      </c>
      <c r="B22" s="109" t="s">
        <v>42</v>
      </c>
      <c r="C22" s="99" t="s">
        <v>43</v>
      </c>
      <c r="D22" s="216">
        <v>28336</v>
      </c>
      <c r="E22" s="217"/>
      <c r="F22" s="217">
        <v>0</v>
      </c>
      <c r="G22" s="218"/>
      <c r="H22" s="217">
        <v>2.46</v>
      </c>
      <c r="I22" s="219">
        <f t="shared" si="1"/>
        <v>69706.559999999998</v>
      </c>
      <c r="J22" s="220">
        <f t="shared" si="0"/>
        <v>3.0099999999999998E-2</v>
      </c>
      <c r="K22" s="217">
        <f t="shared" si="2"/>
        <v>2.46</v>
      </c>
      <c r="L22" s="217">
        <v>69706.559999999998</v>
      </c>
      <c r="M22" s="217">
        <f t="shared" si="3"/>
        <v>0</v>
      </c>
      <c r="N22" s="217">
        <f t="shared" si="4"/>
        <v>0</v>
      </c>
      <c r="O22" s="113" t="s">
        <v>44</v>
      </c>
      <c r="P22" s="99"/>
      <c r="Q22" s="109"/>
      <c r="R22" s="109" t="s">
        <v>45</v>
      </c>
      <c r="S22" s="221"/>
      <c r="T22" s="222">
        <v>0</v>
      </c>
      <c r="U22" s="223"/>
      <c r="V22" s="58"/>
    </row>
    <row r="23" spans="1:22" s="32" customFormat="1">
      <c r="A23" s="23">
        <v>2</v>
      </c>
      <c r="B23" s="24" t="s">
        <v>46</v>
      </c>
      <c r="C23" s="35" t="s">
        <v>23</v>
      </c>
      <c r="D23" s="26"/>
      <c r="E23" s="25">
        <v>1.67</v>
      </c>
      <c r="F23" s="25">
        <v>1.67</v>
      </c>
      <c r="G23" s="104">
        <v>2.67</v>
      </c>
      <c r="H23" s="25"/>
      <c r="I23" s="28">
        <f>SUM(I24:I28)</f>
        <v>226876.03</v>
      </c>
      <c r="J23" s="29">
        <f t="shared" si="0"/>
        <v>9.7900000000000001E-2</v>
      </c>
      <c r="K23" s="217"/>
      <c r="L23" s="217"/>
      <c r="M23" s="25"/>
      <c r="N23" s="25"/>
      <c r="O23" s="27"/>
      <c r="P23" s="35"/>
      <c r="Q23" s="24"/>
      <c r="R23" s="24"/>
      <c r="S23" s="110"/>
      <c r="T23" s="31">
        <v>1.67</v>
      </c>
      <c r="U23" s="111">
        <f>H23/T23</f>
        <v>0</v>
      </c>
    </row>
    <row r="24" spans="1:22" ht="12.75" customHeight="1">
      <c r="A24" s="112" t="s">
        <v>47</v>
      </c>
      <c r="B24" s="109" t="s">
        <v>48</v>
      </c>
      <c r="C24" s="99" t="s">
        <v>49</v>
      </c>
      <c r="D24" s="216">
        <v>5490.74</v>
      </c>
      <c r="E24" s="217"/>
      <c r="F24" s="217">
        <v>0</v>
      </c>
      <c r="G24" s="218">
        <v>1.57</v>
      </c>
      <c r="H24" s="217">
        <v>6.77</v>
      </c>
      <c r="I24" s="219">
        <f t="shared" si="1"/>
        <v>37172.31</v>
      </c>
      <c r="J24" s="220">
        <f t="shared" si="0"/>
        <v>1.6E-2</v>
      </c>
      <c r="K24" s="217">
        <f t="shared" si="2"/>
        <v>0.68</v>
      </c>
      <c r="L24" s="217">
        <f>I24*0.1</f>
        <v>3717.23</v>
      </c>
      <c r="M24" s="217">
        <f t="shared" si="3"/>
        <v>6.09</v>
      </c>
      <c r="N24" s="217">
        <f t="shared" si="4"/>
        <v>33455.08</v>
      </c>
      <c r="O24" s="113" t="s">
        <v>31</v>
      </c>
      <c r="P24" s="99">
        <v>410200</v>
      </c>
      <c r="Q24" s="109"/>
      <c r="R24" s="109" t="s">
        <v>36</v>
      </c>
      <c r="S24" s="221"/>
      <c r="T24" s="222">
        <v>0</v>
      </c>
      <c r="U24" s="223"/>
      <c r="V24" s="58"/>
    </row>
    <row r="25" spans="1:22" ht="12.75" customHeight="1">
      <c r="A25" s="112" t="s">
        <v>50</v>
      </c>
      <c r="B25" s="109" t="s">
        <v>51</v>
      </c>
      <c r="C25" s="99" t="s">
        <v>49</v>
      </c>
      <c r="D25" s="216">
        <v>10341.16</v>
      </c>
      <c r="E25" s="217">
        <v>6.02</v>
      </c>
      <c r="F25" s="217">
        <v>6.02</v>
      </c>
      <c r="G25" s="218">
        <v>5.83</v>
      </c>
      <c r="H25" s="217">
        <v>15.14</v>
      </c>
      <c r="I25" s="219">
        <f t="shared" si="1"/>
        <v>156565.16</v>
      </c>
      <c r="J25" s="220">
        <f t="shared" si="0"/>
        <v>6.7599999999999993E-2</v>
      </c>
      <c r="K25" s="217">
        <f t="shared" si="2"/>
        <v>1.51</v>
      </c>
      <c r="L25" s="217">
        <f t="shared" ref="L25:L53" si="10">I25*0.1</f>
        <v>15656.52</v>
      </c>
      <c r="M25" s="217">
        <f t="shared" si="3"/>
        <v>13.63</v>
      </c>
      <c r="N25" s="217">
        <f t="shared" si="4"/>
        <v>140908.64000000001</v>
      </c>
      <c r="O25" s="113" t="s">
        <v>31</v>
      </c>
      <c r="P25" s="99">
        <v>416010</v>
      </c>
      <c r="Q25" s="109"/>
      <c r="R25" s="109" t="s">
        <v>36</v>
      </c>
      <c r="S25" s="221"/>
      <c r="T25" s="222">
        <v>6.02</v>
      </c>
      <c r="U25" s="223">
        <f>H25/T25</f>
        <v>2.5099999999999998</v>
      </c>
      <c r="V25" s="58"/>
    </row>
    <row r="26" spans="1:22" ht="12.75" customHeight="1">
      <c r="A26" s="112" t="s">
        <v>52</v>
      </c>
      <c r="B26" s="109" t="s">
        <v>53</v>
      </c>
      <c r="C26" s="99" t="s">
        <v>49</v>
      </c>
      <c r="D26" s="216">
        <v>1666.5</v>
      </c>
      <c r="E26" s="217">
        <v>1.9</v>
      </c>
      <c r="F26" s="217">
        <v>1.9</v>
      </c>
      <c r="G26" s="218">
        <v>1.77</v>
      </c>
      <c r="H26" s="217">
        <v>4.1900000000000004</v>
      </c>
      <c r="I26" s="219">
        <f t="shared" ref="I26:I27" si="11">H26*D26</f>
        <v>6982.64</v>
      </c>
      <c r="J26" s="220">
        <f t="shared" si="0"/>
        <v>3.0000000000000001E-3</v>
      </c>
      <c r="K26" s="217">
        <f t="shared" ref="K26:K27" si="12">L26/D26</f>
        <v>0.42</v>
      </c>
      <c r="L26" s="217">
        <f t="shared" ref="L26" si="13">I26*0.1</f>
        <v>698.26</v>
      </c>
      <c r="M26" s="217">
        <f t="shared" ref="M26:M27" si="14">H26-K26</f>
        <v>3.77</v>
      </c>
      <c r="N26" s="217">
        <f t="shared" ref="N26:N27" si="15">I26-L26</f>
        <v>6284.38</v>
      </c>
      <c r="O26" s="113" t="s">
        <v>31</v>
      </c>
      <c r="P26" s="99">
        <v>400950</v>
      </c>
      <c r="Q26" s="109"/>
      <c r="R26" s="109" t="s">
        <v>54</v>
      </c>
      <c r="S26" s="221"/>
      <c r="T26" s="222"/>
      <c r="U26" s="223"/>
      <c r="V26" s="58"/>
    </row>
    <row r="27" spans="1:22" ht="12.75" customHeight="1">
      <c r="A27" s="112" t="s">
        <v>55</v>
      </c>
      <c r="B27" s="109" t="s">
        <v>56</v>
      </c>
      <c r="C27" s="99" t="s">
        <v>49</v>
      </c>
      <c r="D27" s="216">
        <v>3824.24</v>
      </c>
      <c r="E27" s="217"/>
      <c r="F27" s="217">
        <v>0</v>
      </c>
      <c r="G27" s="218">
        <v>1.57</v>
      </c>
      <c r="H27" s="217">
        <v>5.19</v>
      </c>
      <c r="I27" s="219">
        <f t="shared" si="11"/>
        <v>19847.810000000001</v>
      </c>
      <c r="J27" s="220">
        <f t="shared" si="0"/>
        <v>8.6E-3</v>
      </c>
      <c r="K27" s="217">
        <f t="shared" si="12"/>
        <v>0.52</v>
      </c>
      <c r="L27" s="217">
        <f>I27*0.1</f>
        <v>1984.78</v>
      </c>
      <c r="M27" s="217">
        <f t="shared" si="14"/>
        <v>4.67</v>
      </c>
      <c r="N27" s="217">
        <f t="shared" si="15"/>
        <v>17863.03</v>
      </c>
      <c r="O27" s="113" t="s">
        <v>31</v>
      </c>
      <c r="P27" s="99">
        <v>401000</v>
      </c>
      <c r="Q27" s="109"/>
      <c r="R27" s="109" t="s">
        <v>54</v>
      </c>
      <c r="S27" s="221"/>
      <c r="T27" s="222"/>
      <c r="U27" s="223"/>
      <c r="V27" s="58"/>
    </row>
    <row r="28" spans="1:22" ht="12.75" customHeight="1">
      <c r="A28" s="112" t="s">
        <v>57</v>
      </c>
      <c r="B28" s="109" t="s">
        <v>58</v>
      </c>
      <c r="C28" s="99" t="s">
        <v>49</v>
      </c>
      <c r="D28" s="216">
        <v>10341.16</v>
      </c>
      <c r="E28" s="217">
        <v>1.9</v>
      </c>
      <c r="F28" s="217">
        <v>1.9</v>
      </c>
      <c r="G28" s="218">
        <v>1.77</v>
      </c>
      <c r="H28" s="217">
        <v>0.61</v>
      </c>
      <c r="I28" s="219">
        <f t="shared" si="1"/>
        <v>6308.11</v>
      </c>
      <c r="J28" s="220">
        <f t="shared" si="0"/>
        <v>2.7000000000000001E-3</v>
      </c>
      <c r="K28" s="217">
        <f t="shared" si="2"/>
        <v>0.06</v>
      </c>
      <c r="L28" s="217">
        <f t="shared" si="10"/>
        <v>630.80999999999995</v>
      </c>
      <c r="M28" s="217">
        <f t="shared" si="3"/>
        <v>0.55000000000000004</v>
      </c>
      <c r="N28" s="217">
        <f t="shared" si="4"/>
        <v>5677.3</v>
      </c>
      <c r="O28" s="113" t="s">
        <v>31</v>
      </c>
      <c r="P28" s="99">
        <v>404300</v>
      </c>
      <c r="Q28" s="109"/>
      <c r="R28" s="109" t="s">
        <v>59</v>
      </c>
      <c r="S28" s="221"/>
      <c r="T28" s="222">
        <v>1.9</v>
      </c>
      <c r="U28" s="223">
        <f>H28/T28</f>
        <v>0.32</v>
      </c>
      <c r="V28" s="58"/>
    </row>
    <row r="29" spans="1:22" s="32" customFormat="1">
      <c r="A29" s="23">
        <v>3</v>
      </c>
      <c r="B29" s="24" t="s">
        <v>60</v>
      </c>
      <c r="C29" s="35" t="s">
        <v>23</v>
      </c>
      <c r="D29" s="26"/>
      <c r="E29" s="25"/>
      <c r="F29" s="25">
        <v>0</v>
      </c>
      <c r="G29" s="104"/>
      <c r="H29" s="25"/>
      <c r="I29" s="28">
        <f>SUM(I30:I41)</f>
        <v>258316.44</v>
      </c>
      <c r="J29" s="29">
        <f t="shared" si="0"/>
        <v>0.1115</v>
      </c>
      <c r="K29" s="217"/>
      <c r="L29" s="217"/>
      <c r="M29" s="25"/>
      <c r="N29" s="25"/>
      <c r="O29" s="27"/>
      <c r="P29" s="35"/>
      <c r="Q29" s="24"/>
      <c r="R29" s="24"/>
      <c r="S29" s="110"/>
      <c r="T29" s="31">
        <v>0</v>
      </c>
      <c r="U29" s="111"/>
    </row>
    <row r="30" spans="1:22" ht="12.75" customHeight="1">
      <c r="A30" s="112" t="s">
        <v>61</v>
      </c>
      <c r="B30" s="109" t="s">
        <v>62</v>
      </c>
      <c r="C30" s="99" t="s">
        <v>49</v>
      </c>
      <c r="D30" s="216">
        <v>131.6</v>
      </c>
      <c r="E30" s="217">
        <v>43.75</v>
      </c>
      <c r="F30" s="217">
        <v>43.75</v>
      </c>
      <c r="G30" s="218">
        <v>39.74</v>
      </c>
      <c r="H30" s="217">
        <v>9.25</v>
      </c>
      <c r="I30" s="219">
        <f t="shared" ref="I30:I41" si="16">H30*D30</f>
        <v>1217.3</v>
      </c>
      <c r="J30" s="220">
        <f t="shared" si="0"/>
        <v>5.0000000000000001E-4</v>
      </c>
      <c r="K30" s="217">
        <f t="shared" ref="K30:K41" si="17">L30/D30</f>
        <v>0.93</v>
      </c>
      <c r="L30" s="217">
        <f t="shared" ref="L30:L41" si="18">I30*0.1</f>
        <v>121.73</v>
      </c>
      <c r="M30" s="217">
        <f t="shared" ref="M30:M41" si="19">H30-K30</f>
        <v>8.32</v>
      </c>
      <c r="N30" s="217">
        <f t="shared" ref="N30:N41" si="20">I30-L30</f>
        <v>1095.57</v>
      </c>
      <c r="O30" s="113" t="s">
        <v>31</v>
      </c>
      <c r="P30" s="99">
        <v>600300</v>
      </c>
      <c r="Q30" s="109"/>
      <c r="R30" s="109"/>
      <c r="S30" s="221"/>
      <c r="T30" s="222">
        <v>43.75</v>
      </c>
      <c r="U30" s="223">
        <f t="shared" ref="U30:U38" si="21">H30/T30</f>
        <v>0.21</v>
      </c>
      <c r="V30" s="58"/>
    </row>
    <row r="31" spans="1:22" ht="25.5" customHeight="1">
      <c r="A31" s="112" t="s">
        <v>63</v>
      </c>
      <c r="B31" s="109" t="s">
        <v>64</v>
      </c>
      <c r="C31" s="99" t="s">
        <v>49</v>
      </c>
      <c r="D31" s="216">
        <v>99.68</v>
      </c>
      <c r="E31" s="217">
        <v>37</v>
      </c>
      <c r="F31" s="217">
        <v>37</v>
      </c>
      <c r="G31" s="218">
        <v>33.57</v>
      </c>
      <c r="H31" s="217">
        <v>34.81</v>
      </c>
      <c r="I31" s="219">
        <f t="shared" si="16"/>
        <v>3469.86</v>
      </c>
      <c r="J31" s="220">
        <f t="shared" si="0"/>
        <v>1.5E-3</v>
      </c>
      <c r="K31" s="217">
        <f t="shared" si="17"/>
        <v>3.48</v>
      </c>
      <c r="L31" s="217">
        <f t="shared" si="18"/>
        <v>346.99</v>
      </c>
      <c r="M31" s="217">
        <f t="shared" si="19"/>
        <v>31.33</v>
      </c>
      <c r="N31" s="217">
        <f t="shared" si="20"/>
        <v>3122.87</v>
      </c>
      <c r="O31" s="113" t="s">
        <v>31</v>
      </c>
      <c r="P31" s="99">
        <v>601200</v>
      </c>
      <c r="Q31" s="109"/>
      <c r="R31" s="109" t="s">
        <v>65</v>
      </c>
      <c r="S31" s="221"/>
      <c r="T31" s="222">
        <v>37</v>
      </c>
      <c r="U31" s="223">
        <f t="shared" si="21"/>
        <v>0.94</v>
      </c>
      <c r="V31" s="58"/>
    </row>
    <row r="32" spans="1:22" ht="12.75" customHeight="1">
      <c r="A32" s="112" t="s">
        <v>66</v>
      </c>
      <c r="B32" s="109" t="s">
        <v>67</v>
      </c>
      <c r="C32" s="99" t="s">
        <v>49</v>
      </c>
      <c r="D32" s="216">
        <v>11.66</v>
      </c>
      <c r="E32" s="217">
        <v>36.090000000000003</v>
      </c>
      <c r="F32" s="217">
        <v>36.090000000000003</v>
      </c>
      <c r="G32" s="218">
        <v>32.799999999999997</v>
      </c>
      <c r="H32" s="217">
        <v>161.62</v>
      </c>
      <c r="I32" s="219">
        <f t="shared" si="16"/>
        <v>1884.49</v>
      </c>
      <c r="J32" s="220">
        <f t="shared" si="0"/>
        <v>8.0000000000000004E-4</v>
      </c>
      <c r="K32" s="217">
        <f t="shared" si="17"/>
        <v>16.16</v>
      </c>
      <c r="L32" s="217">
        <f t="shared" si="18"/>
        <v>188.45</v>
      </c>
      <c r="M32" s="217">
        <f t="shared" si="19"/>
        <v>145.46</v>
      </c>
      <c r="N32" s="217">
        <f t="shared" si="20"/>
        <v>1696.04</v>
      </c>
      <c r="O32" s="113" t="s">
        <v>31</v>
      </c>
      <c r="P32" s="99" t="s">
        <v>68</v>
      </c>
      <c r="Q32" s="109"/>
      <c r="R32" s="109" t="s">
        <v>69</v>
      </c>
      <c r="S32" s="221"/>
      <c r="T32" s="222">
        <v>36.090000000000003</v>
      </c>
      <c r="U32" s="223">
        <f t="shared" si="21"/>
        <v>4.4800000000000004</v>
      </c>
      <c r="V32" s="58"/>
    </row>
    <row r="33" spans="1:22" ht="12.75" customHeight="1">
      <c r="A33" s="112" t="s">
        <v>70</v>
      </c>
      <c r="B33" s="109" t="s">
        <v>71</v>
      </c>
      <c r="C33" s="99" t="s">
        <v>30</v>
      </c>
      <c r="D33" s="216">
        <v>11</v>
      </c>
      <c r="E33" s="217">
        <v>1.9</v>
      </c>
      <c r="F33" s="217">
        <v>1.9</v>
      </c>
      <c r="G33" s="218">
        <v>1.77</v>
      </c>
      <c r="H33" s="217">
        <v>346.97</v>
      </c>
      <c r="I33" s="219">
        <f t="shared" si="16"/>
        <v>3816.67</v>
      </c>
      <c r="J33" s="220">
        <f t="shared" si="0"/>
        <v>1.6000000000000001E-3</v>
      </c>
      <c r="K33" s="217">
        <f t="shared" si="17"/>
        <v>34.700000000000003</v>
      </c>
      <c r="L33" s="217">
        <f t="shared" si="18"/>
        <v>381.67</v>
      </c>
      <c r="M33" s="217">
        <f t="shared" si="19"/>
        <v>312.27</v>
      </c>
      <c r="N33" s="217">
        <f t="shared" si="20"/>
        <v>3435</v>
      </c>
      <c r="O33" s="113" t="s">
        <v>31</v>
      </c>
      <c r="P33" s="99">
        <v>610400</v>
      </c>
      <c r="Q33" s="109"/>
      <c r="R33" s="109" t="s">
        <v>72</v>
      </c>
      <c r="S33" s="221"/>
      <c r="T33" s="222">
        <v>1.9</v>
      </c>
      <c r="U33" s="223">
        <f t="shared" si="21"/>
        <v>182.62</v>
      </c>
      <c r="V33" s="58"/>
    </row>
    <row r="34" spans="1:22" ht="12.75" customHeight="1">
      <c r="A34" s="112" t="s">
        <v>73</v>
      </c>
      <c r="B34" s="109" t="s">
        <v>74</v>
      </c>
      <c r="C34" s="99" t="s">
        <v>30</v>
      </c>
      <c r="D34" s="216">
        <v>58</v>
      </c>
      <c r="E34" s="217">
        <v>72.45</v>
      </c>
      <c r="F34" s="217">
        <v>72.45</v>
      </c>
      <c r="G34" s="218">
        <v>60.4</v>
      </c>
      <c r="H34" s="217">
        <v>339.73</v>
      </c>
      <c r="I34" s="219">
        <f t="shared" si="16"/>
        <v>19704.34</v>
      </c>
      <c r="J34" s="220">
        <f t="shared" si="0"/>
        <v>8.5000000000000006E-3</v>
      </c>
      <c r="K34" s="217">
        <f t="shared" si="17"/>
        <v>33.97</v>
      </c>
      <c r="L34" s="217">
        <f t="shared" si="18"/>
        <v>1970.43</v>
      </c>
      <c r="M34" s="217">
        <f t="shared" si="19"/>
        <v>305.76</v>
      </c>
      <c r="N34" s="217">
        <f t="shared" si="20"/>
        <v>17733.91</v>
      </c>
      <c r="O34" s="113" t="s">
        <v>31</v>
      </c>
      <c r="P34" s="99">
        <v>610600</v>
      </c>
      <c r="Q34" s="109"/>
      <c r="R34" s="109" t="s">
        <v>72</v>
      </c>
      <c r="S34" s="221"/>
      <c r="T34" s="222">
        <v>72.45</v>
      </c>
      <c r="U34" s="223">
        <f t="shared" si="21"/>
        <v>4.6900000000000004</v>
      </c>
      <c r="V34" s="58"/>
    </row>
    <row r="35" spans="1:22" ht="12.75" customHeight="1">
      <c r="A35" s="112" t="s">
        <v>75</v>
      </c>
      <c r="B35" s="109" t="s">
        <v>76</v>
      </c>
      <c r="C35" s="99" t="s">
        <v>30</v>
      </c>
      <c r="D35" s="216">
        <v>8</v>
      </c>
      <c r="E35" s="217">
        <v>99.14</v>
      </c>
      <c r="F35" s="217">
        <v>99.14</v>
      </c>
      <c r="G35" s="218">
        <v>87.15</v>
      </c>
      <c r="H35" s="217">
        <v>508.46</v>
      </c>
      <c r="I35" s="219">
        <f t="shared" si="16"/>
        <v>4067.68</v>
      </c>
      <c r="J35" s="220">
        <f t="shared" si="0"/>
        <v>1.8E-3</v>
      </c>
      <c r="K35" s="217">
        <f t="shared" si="17"/>
        <v>50.85</v>
      </c>
      <c r="L35" s="217">
        <f t="shared" si="18"/>
        <v>406.77</v>
      </c>
      <c r="M35" s="217">
        <f t="shared" si="19"/>
        <v>457.61</v>
      </c>
      <c r="N35" s="217">
        <f t="shared" si="20"/>
        <v>3660.91</v>
      </c>
      <c r="O35" s="113" t="s">
        <v>31</v>
      </c>
      <c r="P35" s="99">
        <v>610800</v>
      </c>
      <c r="Q35" s="109"/>
      <c r="R35" s="109" t="s">
        <v>72</v>
      </c>
      <c r="S35" s="221"/>
      <c r="T35" s="222">
        <v>99.14</v>
      </c>
      <c r="U35" s="223">
        <f t="shared" si="21"/>
        <v>5.13</v>
      </c>
      <c r="V35" s="58"/>
    </row>
    <row r="36" spans="1:22" ht="12.75" customHeight="1">
      <c r="A36" s="112" t="s">
        <v>77</v>
      </c>
      <c r="B36" s="109" t="s">
        <v>78</v>
      </c>
      <c r="C36" s="99" t="s">
        <v>35</v>
      </c>
      <c r="D36" s="216">
        <v>2</v>
      </c>
      <c r="E36" s="217">
        <v>1.48</v>
      </c>
      <c r="F36" s="217">
        <v>1.48</v>
      </c>
      <c r="G36" s="218">
        <v>1.57</v>
      </c>
      <c r="H36" s="217">
        <v>1545.69</v>
      </c>
      <c r="I36" s="219">
        <f t="shared" si="16"/>
        <v>3091.38</v>
      </c>
      <c r="J36" s="220">
        <f t="shared" si="0"/>
        <v>1.2999999999999999E-3</v>
      </c>
      <c r="K36" s="217">
        <f t="shared" si="17"/>
        <v>154.57</v>
      </c>
      <c r="L36" s="217">
        <f t="shared" si="18"/>
        <v>309.14</v>
      </c>
      <c r="M36" s="217">
        <f t="shared" si="19"/>
        <v>1391.12</v>
      </c>
      <c r="N36" s="217">
        <f t="shared" si="20"/>
        <v>2782.24</v>
      </c>
      <c r="O36" s="113"/>
      <c r="P36" s="99">
        <v>2003641</v>
      </c>
      <c r="Q36" s="109"/>
      <c r="R36" s="109" t="s">
        <v>72</v>
      </c>
      <c r="S36" s="221"/>
      <c r="T36" s="222">
        <v>1.48</v>
      </c>
      <c r="U36" s="223">
        <f t="shared" si="21"/>
        <v>1044.3900000000001</v>
      </c>
      <c r="V36" s="58"/>
    </row>
    <row r="37" spans="1:22" ht="12.75" customHeight="1">
      <c r="A37" s="112" t="s">
        <v>79</v>
      </c>
      <c r="B37" s="109" t="s">
        <v>80</v>
      </c>
      <c r="C37" s="99" t="s">
        <v>35</v>
      </c>
      <c r="D37" s="216">
        <v>6</v>
      </c>
      <c r="E37" s="217">
        <v>559.32000000000005</v>
      </c>
      <c r="F37" s="217">
        <v>559.32000000000005</v>
      </c>
      <c r="G37" s="218">
        <v>500.69</v>
      </c>
      <c r="H37" s="217">
        <v>1365.36</v>
      </c>
      <c r="I37" s="219">
        <f t="shared" si="16"/>
        <v>8192.16</v>
      </c>
      <c r="J37" s="220">
        <f t="shared" si="0"/>
        <v>3.5000000000000001E-3</v>
      </c>
      <c r="K37" s="217">
        <f t="shared" si="17"/>
        <v>136.54</v>
      </c>
      <c r="L37" s="217">
        <f t="shared" si="18"/>
        <v>819.22</v>
      </c>
      <c r="M37" s="217">
        <f t="shared" si="19"/>
        <v>1228.82</v>
      </c>
      <c r="N37" s="217">
        <f t="shared" si="20"/>
        <v>7372.94</v>
      </c>
      <c r="O37" s="113" t="s">
        <v>31</v>
      </c>
      <c r="P37" s="99">
        <v>620100</v>
      </c>
      <c r="Q37" s="109"/>
      <c r="R37" s="109" t="s">
        <v>72</v>
      </c>
      <c r="S37" s="221"/>
      <c r="T37" s="222">
        <v>559.32000000000005</v>
      </c>
      <c r="U37" s="223">
        <f t="shared" si="21"/>
        <v>2.44</v>
      </c>
      <c r="V37" s="58"/>
    </row>
    <row r="38" spans="1:22" ht="12.75" customHeight="1">
      <c r="A38" s="112" t="s">
        <v>81</v>
      </c>
      <c r="B38" s="109" t="s">
        <v>82</v>
      </c>
      <c r="C38" s="99" t="s">
        <v>35</v>
      </c>
      <c r="D38" s="216">
        <v>2</v>
      </c>
      <c r="E38" s="217">
        <v>10.43</v>
      </c>
      <c r="F38" s="217">
        <v>10.43</v>
      </c>
      <c r="G38" s="218">
        <v>10.82</v>
      </c>
      <c r="H38" s="217">
        <v>1908.21</v>
      </c>
      <c r="I38" s="219">
        <f t="shared" si="16"/>
        <v>3816.42</v>
      </c>
      <c r="J38" s="220">
        <f t="shared" si="0"/>
        <v>1.6000000000000001E-3</v>
      </c>
      <c r="K38" s="217">
        <f t="shared" si="17"/>
        <v>190.82</v>
      </c>
      <c r="L38" s="217">
        <f t="shared" si="18"/>
        <v>381.64</v>
      </c>
      <c r="M38" s="217">
        <f t="shared" si="19"/>
        <v>1717.39</v>
      </c>
      <c r="N38" s="217">
        <f t="shared" si="20"/>
        <v>3434.78</v>
      </c>
      <c r="O38" s="113" t="s">
        <v>31</v>
      </c>
      <c r="P38" s="99">
        <v>620200</v>
      </c>
      <c r="Q38" s="109"/>
      <c r="R38" s="109" t="s">
        <v>72</v>
      </c>
      <c r="S38" s="221"/>
      <c r="T38" s="222">
        <v>10.43</v>
      </c>
      <c r="U38" s="223">
        <f t="shared" si="21"/>
        <v>182.95</v>
      </c>
      <c r="V38" s="58"/>
    </row>
    <row r="39" spans="1:22" ht="25.5" customHeight="1">
      <c r="A39" s="112" t="s">
        <v>83</v>
      </c>
      <c r="B39" s="109" t="s">
        <v>84</v>
      </c>
      <c r="C39" s="99" t="s">
        <v>35</v>
      </c>
      <c r="D39" s="216">
        <v>4</v>
      </c>
      <c r="E39" s="217"/>
      <c r="F39" s="217">
        <v>0</v>
      </c>
      <c r="G39" s="218"/>
      <c r="H39" s="217">
        <v>4132.84</v>
      </c>
      <c r="I39" s="219">
        <f t="shared" ref="I39:I40" si="22">H39*D39</f>
        <v>16531.36</v>
      </c>
      <c r="J39" s="220">
        <f t="shared" si="0"/>
        <v>7.1000000000000004E-3</v>
      </c>
      <c r="K39" s="217">
        <f t="shared" ref="K39:K40" si="23">L39/D39</f>
        <v>413.29</v>
      </c>
      <c r="L39" s="217">
        <f t="shared" ref="L39:L40" si="24">I39*0.1</f>
        <v>1653.14</v>
      </c>
      <c r="M39" s="217">
        <f t="shared" ref="M39:M40" si="25">H39-K39</f>
        <v>3719.55</v>
      </c>
      <c r="N39" s="217">
        <f t="shared" ref="N39:N40" si="26">I39-L39</f>
        <v>14878.22</v>
      </c>
      <c r="O39" s="113"/>
      <c r="P39" s="99">
        <v>2003517</v>
      </c>
      <c r="Q39" s="109"/>
      <c r="R39" s="109" t="s">
        <v>72</v>
      </c>
      <c r="S39" s="221"/>
      <c r="T39" s="222"/>
      <c r="U39" s="223"/>
      <c r="V39" s="58"/>
    </row>
    <row r="40" spans="1:22" ht="12.75" customHeight="1">
      <c r="A40" s="112" t="s">
        <v>85</v>
      </c>
      <c r="B40" s="109" t="s">
        <v>86</v>
      </c>
      <c r="C40" s="99" t="s">
        <v>30</v>
      </c>
      <c r="D40" s="216">
        <v>1903</v>
      </c>
      <c r="E40" s="217"/>
      <c r="F40" s="217">
        <v>0</v>
      </c>
      <c r="G40" s="218"/>
      <c r="H40" s="217">
        <v>89.6</v>
      </c>
      <c r="I40" s="219">
        <f t="shared" si="22"/>
        <v>170508.79999999999</v>
      </c>
      <c r="J40" s="220">
        <f t="shared" si="0"/>
        <v>7.3599999999999999E-2</v>
      </c>
      <c r="K40" s="217">
        <f t="shared" si="23"/>
        <v>8.9600000000000009</v>
      </c>
      <c r="L40" s="217">
        <f t="shared" si="24"/>
        <v>17050.88</v>
      </c>
      <c r="M40" s="217">
        <f t="shared" si="25"/>
        <v>80.64</v>
      </c>
      <c r="N40" s="217">
        <f t="shared" si="26"/>
        <v>153457.92000000001</v>
      </c>
      <c r="O40" s="113" t="s">
        <v>31</v>
      </c>
      <c r="P40" s="99">
        <v>650100</v>
      </c>
      <c r="Q40" s="109"/>
      <c r="R40" s="109" t="s">
        <v>72</v>
      </c>
      <c r="S40" s="221"/>
      <c r="T40" s="222"/>
      <c r="U40" s="223"/>
      <c r="V40" s="58"/>
    </row>
    <row r="41" spans="1:22" ht="12.75" customHeight="1">
      <c r="A41" s="112" t="s">
        <v>87</v>
      </c>
      <c r="B41" s="109" t="s">
        <v>88</v>
      </c>
      <c r="C41" s="99" t="s">
        <v>30</v>
      </c>
      <c r="D41" s="216">
        <v>63</v>
      </c>
      <c r="E41" s="217"/>
      <c r="F41" s="217">
        <v>0</v>
      </c>
      <c r="G41" s="218"/>
      <c r="H41" s="217">
        <v>349.46</v>
      </c>
      <c r="I41" s="219">
        <f t="shared" si="16"/>
        <v>22015.98</v>
      </c>
      <c r="J41" s="220">
        <f t="shared" si="0"/>
        <v>9.4999999999999998E-3</v>
      </c>
      <c r="K41" s="217">
        <f t="shared" si="17"/>
        <v>34.950000000000003</v>
      </c>
      <c r="L41" s="217">
        <f t="shared" si="18"/>
        <v>2201.6</v>
      </c>
      <c r="M41" s="217">
        <f t="shared" si="19"/>
        <v>314.51</v>
      </c>
      <c r="N41" s="217">
        <f t="shared" si="20"/>
        <v>19814.38</v>
      </c>
      <c r="O41" s="113" t="s">
        <v>31</v>
      </c>
      <c r="P41" s="99">
        <v>655200</v>
      </c>
      <c r="Q41" s="109"/>
      <c r="R41" s="109" t="s">
        <v>72</v>
      </c>
      <c r="S41" s="221"/>
      <c r="T41" s="222">
        <v>0</v>
      </c>
      <c r="U41" s="223"/>
      <c r="V41" s="58"/>
    </row>
    <row r="42" spans="1:22" s="32" customFormat="1">
      <c r="A42" s="23">
        <v>4</v>
      </c>
      <c r="B42" s="24" t="s">
        <v>89</v>
      </c>
      <c r="C42" s="35" t="s">
        <v>23</v>
      </c>
      <c r="D42" s="26"/>
      <c r="E42" s="25"/>
      <c r="F42" s="25">
        <v>0</v>
      </c>
      <c r="G42" s="104"/>
      <c r="H42" s="25"/>
      <c r="I42" s="28">
        <f>SUM(I43:I50)</f>
        <v>1592883.97</v>
      </c>
      <c r="J42" s="29">
        <f t="shared" si="0"/>
        <v>0.68769999999999998</v>
      </c>
      <c r="K42" s="217"/>
      <c r="L42" s="217"/>
      <c r="M42" s="25"/>
      <c r="N42" s="25"/>
      <c r="O42" s="27"/>
      <c r="P42" s="35"/>
      <c r="Q42" s="24"/>
      <c r="R42" s="24"/>
      <c r="S42" s="110"/>
      <c r="T42" s="31">
        <v>0</v>
      </c>
      <c r="U42" s="111"/>
    </row>
    <row r="43" spans="1:22" ht="12.75" customHeight="1">
      <c r="A43" s="112" t="s">
        <v>90</v>
      </c>
      <c r="B43" s="109" t="s">
        <v>91</v>
      </c>
      <c r="C43" s="99" t="s">
        <v>26</v>
      </c>
      <c r="D43" s="216">
        <v>28336</v>
      </c>
      <c r="E43" s="217">
        <v>7.83</v>
      </c>
      <c r="F43" s="217">
        <v>7.83</v>
      </c>
      <c r="G43" s="218">
        <v>6.65</v>
      </c>
      <c r="H43" s="217">
        <v>3.41</v>
      </c>
      <c r="I43" s="219">
        <f t="shared" si="1"/>
        <v>96625.76</v>
      </c>
      <c r="J43" s="220">
        <f t="shared" si="0"/>
        <v>4.1700000000000001E-2</v>
      </c>
      <c r="K43" s="217">
        <f t="shared" si="2"/>
        <v>0.34</v>
      </c>
      <c r="L43" s="217">
        <f t="shared" si="10"/>
        <v>9662.58</v>
      </c>
      <c r="M43" s="217">
        <f t="shared" si="3"/>
        <v>3.07</v>
      </c>
      <c r="N43" s="217">
        <f t="shared" si="4"/>
        <v>86963.18</v>
      </c>
      <c r="O43" s="113" t="s">
        <v>31</v>
      </c>
      <c r="P43" s="99">
        <v>500000</v>
      </c>
      <c r="Q43" s="109"/>
      <c r="R43" s="109" t="s">
        <v>92</v>
      </c>
      <c r="S43" s="221"/>
      <c r="T43" s="222">
        <v>7.83</v>
      </c>
      <c r="U43" s="223">
        <f t="shared" ref="U43:U53" si="27">H43/T43</f>
        <v>0.44</v>
      </c>
      <c r="V43" s="58"/>
    </row>
    <row r="44" spans="1:22" ht="12.75" customHeight="1">
      <c r="A44" s="112" t="s">
        <v>93</v>
      </c>
      <c r="B44" s="109" t="s">
        <v>94</v>
      </c>
      <c r="C44" s="99" t="s">
        <v>30</v>
      </c>
      <c r="D44" s="216">
        <v>8118.45</v>
      </c>
      <c r="E44" s="217">
        <v>39.57</v>
      </c>
      <c r="F44" s="217">
        <v>39.57</v>
      </c>
      <c r="G44" s="218">
        <v>34.619999999999997</v>
      </c>
      <c r="H44" s="217">
        <v>15.44</v>
      </c>
      <c r="I44" s="219">
        <f t="shared" si="1"/>
        <v>125348.87</v>
      </c>
      <c r="J44" s="220">
        <f t="shared" si="0"/>
        <v>5.4100000000000002E-2</v>
      </c>
      <c r="K44" s="217">
        <f t="shared" si="2"/>
        <v>1.54</v>
      </c>
      <c r="L44" s="217">
        <f t="shared" si="10"/>
        <v>12534.89</v>
      </c>
      <c r="M44" s="217">
        <f t="shared" si="3"/>
        <v>13.9</v>
      </c>
      <c r="N44" s="217">
        <f t="shared" si="4"/>
        <v>112813.98</v>
      </c>
      <c r="O44" s="113" t="s">
        <v>31</v>
      </c>
      <c r="P44" s="99">
        <v>535200</v>
      </c>
      <c r="Q44" s="109"/>
      <c r="R44" s="109" t="s">
        <v>92</v>
      </c>
      <c r="S44" s="221"/>
      <c r="T44" s="222">
        <v>39.57</v>
      </c>
      <c r="U44" s="223">
        <f t="shared" si="27"/>
        <v>0.39</v>
      </c>
      <c r="V44" s="58"/>
    </row>
    <row r="45" spans="1:22" ht="12.75" customHeight="1">
      <c r="A45" s="112" t="s">
        <v>95</v>
      </c>
      <c r="B45" s="109" t="s">
        <v>96</v>
      </c>
      <c r="C45" s="99" t="s">
        <v>26</v>
      </c>
      <c r="D45" s="216">
        <v>28336</v>
      </c>
      <c r="E45" s="217">
        <v>7.83</v>
      </c>
      <c r="F45" s="217">
        <v>7.83</v>
      </c>
      <c r="G45" s="218">
        <v>6.65</v>
      </c>
      <c r="H45" s="217">
        <v>3.05</v>
      </c>
      <c r="I45" s="219">
        <f t="shared" ref="I45:I49" si="28">H45*D45</f>
        <v>86424.8</v>
      </c>
      <c r="J45" s="220">
        <f t="shared" ref="J45:J49" si="29">I45/$I$54</f>
        <v>3.73E-2</v>
      </c>
      <c r="K45" s="217">
        <f t="shared" ref="K45:K49" si="30">L45/D45</f>
        <v>0.31</v>
      </c>
      <c r="L45" s="217">
        <f t="shared" ref="L45:L49" si="31">I45*0.1</f>
        <v>8642.48</v>
      </c>
      <c r="M45" s="217">
        <f t="shared" ref="M45:M49" si="32">H45-K45</f>
        <v>2.74</v>
      </c>
      <c r="N45" s="217">
        <f t="shared" ref="N45:N49" si="33">I45-L45</f>
        <v>77782.320000000007</v>
      </c>
      <c r="O45" s="113" t="s">
        <v>31</v>
      </c>
      <c r="P45" s="99">
        <v>532600</v>
      </c>
      <c r="Q45" s="109"/>
      <c r="R45" s="109" t="s">
        <v>92</v>
      </c>
      <c r="S45" s="221"/>
      <c r="T45" s="222"/>
      <c r="U45" s="223"/>
      <c r="V45" s="58"/>
    </row>
    <row r="46" spans="1:22" ht="12.75" customHeight="1">
      <c r="A46" s="112" t="s">
        <v>97</v>
      </c>
      <c r="B46" s="109" t="s">
        <v>98</v>
      </c>
      <c r="C46" s="99" t="s">
        <v>26</v>
      </c>
      <c r="D46" s="216">
        <v>28336</v>
      </c>
      <c r="E46" s="217">
        <v>7.83</v>
      </c>
      <c r="F46" s="217">
        <v>7.83</v>
      </c>
      <c r="G46" s="218">
        <v>6.65</v>
      </c>
      <c r="H46" s="217">
        <v>39.74</v>
      </c>
      <c r="I46" s="219">
        <f t="shared" si="28"/>
        <v>1126072.6399999999</v>
      </c>
      <c r="J46" s="220">
        <f t="shared" si="29"/>
        <v>0.48609999999999998</v>
      </c>
      <c r="K46" s="217">
        <f t="shared" si="30"/>
        <v>3.97</v>
      </c>
      <c r="L46" s="217">
        <f t="shared" si="31"/>
        <v>112607.26</v>
      </c>
      <c r="M46" s="217">
        <f t="shared" si="32"/>
        <v>35.770000000000003</v>
      </c>
      <c r="N46" s="217">
        <f t="shared" si="33"/>
        <v>1013465.38</v>
      </c>
      <c r="O46" s="113" t="s">
        <v>31</v>
      </c>
      <c r="P46" s="99">
        <v>521450</v>
      </c>
      <c r="Q46" s="109"/>
      <c r="R46" s="109" t="s">
        <v>92</v>
      </c>
      <c r="S46" s="221"/>
      <c r="T46" s="222"/>
      <c r="U46" s="223"/>
      <c r="V46" s="58"/>
    </row>
    <row r="47" spans="1:22" ht="12.75" customHeight="1">
      <c r="A47" s="112" t="s">
        <v>99</v>
      </c>
      <c r="B47" s="109" t="s">
        <v>100</v>
      </c>
      <c r="C47" s="99" t="s">
        <v>26</v>
      </c>
      <c r="D47" s="216">
        <v>28336</v>
      </c>
      <c r="E47" s="217">
        <v>7.83</v>
      </c>
      <c r="F47" s="217">
        <v>7.83</v>
      </c>
      <c r="G47" s="218">
        <v>6.65</v>
      </c>
      <c r="H47" s="217">
        <v>1.26</v>
      </c>
      <c r="I47" s="219">
        <f t="shared" si="28"/>
        <v>35703.360000000001</v>
      </c>
      <c r="J47" s="220">
        <f t="shared" si="29"/>
        <v>1.54E-2</v>
      </c>
      <c r="K47" s="217">
        <f t="shared" si="30"/>
        <v>0.13</v>
      </c>
      <c r="L47" s="217">
        <f t="shared" si="31"/>
        <v>3570.34</v>
      </c>
      <c r="M47" s="217">
        <f t="shared" si="32"/>
        <v>1.1299999999999999</v>
      </c>
      <c r="N47" s="217">
        <f t="shared" si="33"/>
        <v>32133.02</v>
      </c>
      <c r="O47" s="113" t="s">
        <v>31</v>
      </c>
      <c r="P47" s="99">
        <v>532650</v>
      </c>
      <c r="Q47" s="109"/>
      <c r="R47" s="109" t="s">
        <v>92</v>
      </c>
      <c r="S47" s="221"/>
      <c r="T47" s="222"/>
      <c r="U47" s="223"/>
      <c r="V47" s="58"/>
    </row>
    <row r="48" spans="1:22" ht="12.75" customHeight="1">
      <c r="A48" s="112" t="s">
        <v>101</v>
      </c>
      <c r="B48" s="109" t="s">
        <v>102</v>
      </c>
      <c r="C48" s="99" t="s">
        <v>26</v>
      </c>
      <c r="D48" s="216">
        <v>28336</v>
      </c>
      <c r="E48" s="217">
        <v>7.83</v>
      </c>
      <c r="F48" s="217">
        <v>7.83</v>
      </c>
      <c r="G48" s="218">
        <v>6.65</v>
      </c>
      <c r="H48" s="217">
        <v>0.54</v>
      </c>
      <c r="I48" s="219">
        <f t="shared" si="28"/>
        <v>15301.44</v>
      </c>
      <c r="J48" s="220">
        <f t="shared" si="29"/>
        <v>6.6E-3</v>
      </c>
      <c r="K48" s="217">
        <f t="shared" si="30"/>
        <v>0.05</v>
      </c>
      <c r="L48" s="217">
        <f t="shared" si="31"/>
        <v>1530.14</v>
      </c>
      <c r="M48" s="217">
        <f t="shared" si="32"/>
        <v>0.49</v>
      </c>
      <c r="N48" s="217">
        <f t="shared" si="33"/>
        <v>13771.3</v>
      </c>
      <c r="O48" s="113" t="s">
        <v>31</v>
      </c>
      <c r="P48" s="99">
        <v>532700</v>
      </c>
      <c r="Q48" s="109"/>
      <c r="R48" s="109" t="s">
        <v>92</v>
      </c>
      <c r="S48" s="221"/>
      <c r="T48" s="222"/>
      <c r="U48" s="223"/>
      <c r="V48" s="58"/>
    </row>
    <row r="49" spans="1:23" ht="12.75" customHeight="1">
      <c r="A49" s="112" t="s">
        <v>103</v>
      </c>
      <c r="B49" s="109" t="s">
        <v>104</v>
      </c>
      <c r="C49" s="99" t="s">
        <v>26</v>
      </c>
      <c r="D49" s="216">
        <v>8118.45</v>
      </c>
      <c r="E49" s="217">
        <v>7.83</v>
      </c>
      <c r="F49" s="217">
        <v>7.83</v>
      </c>
      <c r="G49" s="218">
        <v>6.65</v>
      </c>
      <c r="H49" s="217">
        <v>1.84</v>
      </c>
      <c r="I49" s="219">
        <f t="shared" si="28"/>
        <v>14937.95</v>
      </c>
      <c r="J49" s="220">
        <f t="shared" si="29"/>
        <v>6.4000000000000003E-3</v>
      </c>
      <c r="K49" s="217">
        <f t="shared" si="30"/>
        <v>0.18</v>
      </c>
      <c r="L49" s="217">
        <f t="shared" si="31"/>
        <v>1493.8</v>
      </c>
      <c r="M49" s="217">
        <f t="shared" si="32"/>
        <v>1.66</v>
      </c>
      <c r="N49" s="217">
        <f t="shared" si="33"/>
        <v>13444.15</v>
      </c>
      <c r="O49" s="113" t="s">
        <v>31</v>
      </c>
      <c r="P49" s="99">
        <v>575100</v>
      </c>
      <c r="Q49" s="109"/>
      <c r="R49" s="109" t="s">
        <v>92</v>
      </c>
      <c r="S49" s="221"/>
      <c r="T49" s="222"/>
      <c r="U49" s="223"/>
      <c r="V49" s="58"/>
      <c r="W49" s="58"/>
    </row>
    <row r="50" spans="1:23" ht="12.75" customHeight="1">
      <c r="A50" s="112" t="s">
        <v>105</v>
      </c>
      <c r="B50" s="109" t="s">
        <v>106</v>
      </c>
      <c r="C50" s="99" t="s">
        <v>107</v>
      </c>
      <c r="D50" s="216">
        <v>8118.45</v>
      </c>
      <c r="E50" s="217">
        <v>95.81</v>
      </c>
      <c r="F50" s="217">
        <v>95.81</v>
      </c>
      <c r="G50" s="218">
        <v>81.72</v>
      </c>
      <c r="H50" s="217">
        <v>11.39</v>
      </c>
      <c r="I50" s="219">
        <f t="shared" si="1"/>
        <v>92469.15</v>
      </c>
      <c r="J50" s="220">
        <f>I50/$I$54</f>
        <v>3.9899999999999998E-2</v>
      </c>
      <c r="K50" s="217">
        <f t="shared" si="2"/>
        <v>1.1399999999999999</v>
      </c>
      <c r="L50" s="217">
        <f t="shared" si="10"/>
        <v>9246.92</v>
      </c>
      <c r="M50" s="217">
        <f t="shared" si="3"/>
        <v>10.25</v>
      </c>
      <c r="N50" s="217">
        <f t="shared" si="4"/>
        <v>83222.23</v>
      </c>
      <c r="O50" s="113" t="s">
        <v>31</v>
      </c>
      <c r="P50" s="99">
        <v>800000</v>
      </c>
      <c r="Q50" s="109"/>
      <c r="R50" s="109" t="s">
        <v>92</v>
      </c>
      <c r="S50" s="221"/>
      <c r="T50" s="222">
        <v>95.81</v>
      </c>
      <c r="U50" s="223">
        <f t="shared" si="27"/>
        <v>0.12</v>
      </c>
      <c r="V50" s="58"/>
      <c r="W50" s="58"/>
    </row>
    <row r="51" spans="1:23" s="32" customFormat="1">
      <c r="A51" s="23">
        <v>5</v>
      </c>
      <c r="B51" s="24" t="s">
        <v>108</v>
      </c>
      <c r="C51" s="35" t="s">
        <v>23</v>
      </c>
      <c r="D51" s="26"/>
      <c r="E51" s="25">
        <v>101.77</v>
      </c>
      <c r="F51" s="25">
        <v>101.77</v>
      </c>
      <c r="G51" s="104">
        <v>102.29</v>
      </c>
      <c r="H51" s="25"/>
      <c r="I51" s="28">
        <f>SUM(I52:I53)</f>
        <v>32065.02</v>
      </c>
      <c r="J51" s="29">
        <f>I51/$I$54</f>
        <v>1.38E-2</v>
      </c>
      <c r="K51" s="217"/>
      <c r="L51" s="217"/>
      <c r="M51" s="25"/>
      <c r="N51" s="25"/>
      <c r="O51" s="27"/>
      <c r="P51" s="35"/>
      <c r="Q51" s="24"/>
      <c r="R51" s="24"/>
      <c r="S51" s="110"/>
      <c r="T51" s="31">
        <v>101.77</v>
      </c>
      <c r="U51" s="111">
        <f t="shared" si="27"/>
        <v>0</v>
      </c>
    </row>
    <row r="52" spans="1:23" ht="12.75" customHeight="1">
      <c r="A52" s="112" t="s">
        <v>109</v>
      </c>
      <c r="B52" s="109" t="s">
        <v>110</v>
      </c>
      <c r="C52" s="99" t="s">
        <v>43</v>
      </c>
      <c r="D52" s="216">
        <v>5.94</v>
      </c>
      <c r="E52" s="217">
        <v>79.900000000000006</v>
      </c>
      <c r="F52" s="217">
        <v>79.900000000000006</v>
      </c>
      <c r="G52" s="218">
        <v>73.28</v>
      </c>
      <c r="H52" s="217">
        <v>639.29</v>
      </c>
      <c r="I52" s="219">
        <f t="shared" si="1"/>
        <v>3797.38</v>
      </c>
      <c r="J52" s="220">
        <f>I52/$I$54</f>
        <v>1.6000000000000001E-3</v>
      </c>
      <c r="K52" s="217">
        <f t="shared" si="2"/>
        <v>63.93</v>
      </c>
      <c r="L52" s="217">
        <f t="shared" si="10"/>
        <v>379.74</v>
      </c>
      <c r="M52" s="217">
        <f t="shared" si="3"/>
        <v>575.36</v>
      </c>
      <c r="N52" s="217">
        <f t="shared" si="4"/>
        <v>3417.64</v>
      </c>
      <c r="O52" s="113" t="s">
        <v>31</v>
      </c>
      <c r="P52" s="99">
        <v>820000</v>
      </c>
      <c r="Q52" s="109"/>
      <c r="R52" s="109" t="s">
        <v>111</v>
      </c>
      <c r="S52" s="221"/>
      <c r="T52" s="222">
        <v>79.900000000000006</v>
      </c>
      <c r="U52" s="223">
        <f t="shared" si="27"/>
        <v>8</v>
      </c>
      <c r="V52" s="58"/>
      <c r="W52" s="58"/>
    </row>
    <row r="53" spans="1:23" ht="12.75" customHeight="1">
      <c r="A53" s="112" t="s">
        <v>112</v>
      </c>
      <c r="B53" s="109" t="s">
        <v>113</v>
      </c>
      <c r="C53" s="99" t="s">
        <v>35</v>
      </c>
      <c r="D53" s="216">
        <v>64.510000000000005</v>
      </c>
      <c r="E53" s="217">
        <v>1762.2</v>
      </c>
      <c r="F53" s="217">
        <v>1762.2</v>
      </c>
      <c r="G53" s="218">
        <f>F53*1.1143</f>
        <v>1963.62</v>
      </c>
      <c r="H53" s="217">
        <v>438.19</v>
      </c>
      <c r="I53" s="219">
        <f t="shared" si="1"/>
        <v>28267.64</v>
      </c>
      <c r="J53" s="220">
        <f>I53/$I$54</f>
        <v>1.2200000000000001E-2</v>
      </c>
      <c r="K53" s="217">
        <f t="shared" si="2"/>
        <v>43.82</v>
      </c>
      <c r="L53" s="217">
        <f t="shared" si="10"/>
        <v>2826.76</v>
      </c>
      <c r="M53" s="217">
        <f t="shared" si="3"/>
        <v>394.37</v>
      </c>
      <c r="N53" s="217">
        <f t="shared" si="4"/>
        <v>25440.880000000001</v>
      </c>
      <c r="O53" s="113" t="s">
        <v>31</v>
      </c>
      <c r="P53" s="99">
        <v>821350</v>
      </c>
      <c r="Q53" s="109"/>
      <c r="R53" s="109" t="s">
        <v>111</v>
      </c>
      <c r="S53" s="221"/>
      <c r="T53" s="222">
        <v>1762.2</v>
      </c>
      <c r="U53" s="223">
        <f t="shared" si="27"/>
        <v>0.25</v>
      </c>
      <c r="V53" s="58"/>
      <c r="W53" s="58"/>
    </row>
    <row r="54" spans="1:23" s="43" customFormat="1" ht="15">
      <c r="A54" s="36"/>
      <c r="B54" s="37" t="s">
        <v>114</v>
      </c>
      <c r="C54" s="38"/>
      <c r="D54" s="39"/>
      <c r="E54" s="40"/>
      <c r="F54" s="40"/>
      <c r="G54" s="105"/>
      <c r="H54" s="40"/>
      <c r="I54" s="41">
        <f>I29+I51+I42+I23+I16</f>
        <v>2316352.46</v>
      </c>
      <c r="J54" s="220"/>
      <c r="K54" s="38"/>
      <c r="L54" s="38"/>
      <c r="M54" s="38"/>
      <c r="N54" s="38"/>
      <c r="O54" s="40"/>
      <c r="P54" s="40"/>
      <c r="Q54" s="109"/>
      <c r="R54" s="37"/>
      <c r="S54" s="42"/>
      <c r="T54" s="42"/>
    </row>
    <row r="55" spans="1:23">
      <c r="A55" s="224"/>
      <c r="B55" s="96"/>
      <c r="C55" s="46"/>
      <c r="D55" s="225"/>
      <c r="E55" s="226"/>
      <c r="F55" s="226"/>
      <c r="G55" s="227"/>
      <c r="H55" s="226"/>
      <c r="I55" s="90"/>
      <c r="J55" s="90"/>
      <c r="K55" s="46"/>
      <c r="L55" s="50">
        <f>SUM(L16:L54)</f>
        <v>304658.48</v>
      </c>
      <c r="M55" s="46"/>
      <c r="N55" s="51">
        <f>I54-L55</f>
        <v>2011693.98</v>
      </c>
      <c r="O55" s="92"/>
      <c r="P55" s="89"/>
      <c r="Q55" s="58"/>
      <c r="R55" s="96"/>
      <c r="S55" s="222"/>
      <c r="T55" s="222"/>
      <c r="U55" s="58"/>
      <c r="V55" s="58"/>
      <c r="W55" s="58"/>
    </row>
    <row r="56" spans="1:23">
      <c r="A56" s="224"/>
      <c r="B56" s="96"/>
      <c r="C56" s="46"/>
      <c r="D56" s="225"/>
      <c r="E56" s="226"/>
      <c r="F56" s="226"/>
      <c r="G56" s="227"/>
      <c r="H56" s="226"/>
      <c r="I56" s="228"/>
      <c r="J56" s="90"/>
      <c r="K56" s="46"/>
      <c r="L56" s="95" t="s">
        <v>115</v>
      </c>
      <c r="M56" s="46"/>
      <c r="N56" s="94" t="s">
        <v>116</v>
      </c>
      <c r="O56" s="92"/>
      <c r="P56" s="89"/>
      <c r="Q56" s="58"/>
      <c r="R56" s="96"/>
      <c r="S56" s="222"/>
      <c r="T56" s="222"/>
      <c r="U56" s="58"/>
      <c r="V56" s="58"/>
      <c r="W56" s="58"/>
    </row>
    <row r="57" spans="1:23">
      <c r="A57" s="224"/>
      <c r="B57" s="96"/>
      <c r="C57" s="90"/>
      <c r="D57" s="225"/>
      <c r="E57" s="226"/>
      <c r="F57" s="226"/>
      <c r="G57" s="227"/>
      <c r="H57" s="226"/>
      <c r="I57" s="90"/>
      <c r="J57" s="90"/>
      <c r="K57" s="90"/>
      <c r="L57" s="90"/>
      <c r="M57" s="90"/>
      <c r="N57" s="90"/>
      <c r="O57" s="226"/>
      <c r="P57" s="89"/>
      <c r="Q57" s="58"/>
      <c r="R57" s="96"/>
      <c r="S57" s="222"/>
      <c r="T57" s="222"/>
      <c r="U57" s="58"/>
      <c r="V57" s="58"/>
      <c r="W57" s="58"/>
    </row>
    <row r="58" spans="1:23">
      <c r="A58" s="224"/>
      <c r="B58" s="96"/>
      <c r="C58" s="90"/>
      <c r="D58" s="225"/>
      <c r="E58" s="226"/>
      <c r="F58" s="226"/>
      <c r="G58" s="227"/>
      <c r="H58" s="226"/>
      <c r="I58" s="90"/>
      <c r="J58" s="90"/>
      <c r="K58" s="90"/>
      <c r="L58" s="90"/>
      <c r="M58" s="90"/>
      <c r="N58" s="90"/>
      <c r="O58" s="226"/>
      <c r="P58" s="89"/>
      <c r="Q58" s="58"/>
      <c r="R58" s="96"/>
      <c r="S58" s="222"/>
      <c r="T58" s="222"/>
      <c r="U58" s="58"/>
      <c r="V58" s="58"/>
      <c r="W58" s="58"/>
    </row>
    <row r="59" spans="1:23">
      <c r="A59" s="224"/>
      <c r="B59" s="96" t="s">
        <v>117</v>
      </c>
      <c r="C59" s="90"/>
      <c r="D59" s="225"/>
      <c r="E59" s="226"/>
      <c r="F59" s="226"/>
      <c r="G59" s="227"/>
      <c r="H59" s="226"/>
      <c r="I59" s="90"/>
      <c r="J59" s="90"/>
      <c r="K59" s="90"/>
      <c r="L59" s="90"/>
      <c r="M59" s="90"/>
      <c r="N59" s="90"/>
      <c r="O59" s="226"/>
      <c r="P59" s="89"/>
      <c r="Q59" s="58"/>
      <c r="R59" s="96"/>
      <c r="S59" s="222"/>
      <c r="T59" s="222"/>
      <c r="U59" s="58"/>
      <c r="V59" s="58"/>
      <c r="W59" s="58"/>
    </row>
    <row r="60" spans="1:23">
      <c r="A60" s="229"/>
      <c r="B60" s="52"/>
      <c r="C60" s="90"/>
      <c r="D60" s="53"/>
      <c r="E60" s="226"/>
      <c r="F60" s="226"/>
      <c r="G60" s="227"/>
      <c r="H60" s="226"/>
      <c r="I60" s="230"/>
      <c r="J60" s="90"/>
      <c r="K60" s="90"/>
      <c r="L60" s="90"/>
      <c r="M60" s="90"/>
      <c r="N60" s="90"/>
      <c r="O60" s="226"/>
      <c r="P60" s="89"/>
      <c r="Q60" s="58"/>
      <c r="R60" s="52"/>
      <c r="S60" s="222"/>
      <c r="T60" s="222"/>
      <c r="U60" s="58"/>
      <c r="V60" s="58"/>
      <c r="W60" s="58"/>
    </row>
    <row r="61" spans="1:23">
      <c r="A61" s="229"/>
      <c r="B61" s="96"/>
      <c r="C61" s="90"/>
      <c r="D61" s="225"/>
      <c r="E61" s="226"/>
      <c r="F61" s="226"/>
      <c r="G61" s="227"/>
      <c r="H61" s="226"/>
      <c r="I61" s="90"/>
      <c r="J61" s="90"/>
      <c r="K61" s="90"/>
      <c r="L61" s="90"/>
      <c r="M61" s="90"/>
      <c r="N61" s="90"/>
      <c r="O61" s="226"/>
      <c r="P61" s="89"/>
      <c r="Q61" s="58"/>
      <c r="R61" s="96"/>
      <c r="S61" s="222"/>
      <c r="T61" s="222"/>
      <c r="U61" s="58"/>
      <c r="V61" s="58"/>
      <c r="W61" s="58"/>
    </row>
    <row r="62" spans="1:23">
      <c r="A62" s="229"/>
      <c r="B62" s="96"/>
      <c r="C62" s="90"/>
      <c r="D62" s="225"/>
      <c r="E62" s="226"/>
      <c r="F62" s="226"/>
      <c r="G62" s="227"/>
      <c r="H62" s="226"/>
      <c r="I62" s="90"/>
      <c r="J62" s="90"/>
      <c r="K62" s="90"/>
      <c r="L62" s="90"/>
      <c r="M62" s="90"/>
      <c r="N62" s="90"/>
      <c r="O62" s="226"/>
      <c r="P62" s="89"/>
      <c r="Q62" s="58"/>
      <c r="R62" s="96"/>
      <c r="S62" s="222"/>
      <c r="T62" s="222"/>
      <c r="U62" s="58"/>
      <c r="V62" s="58"/>
      <c r="W62" s="58"/>
    </row>
    <row r="63" spans="1:23">
      <c r="A63" s="54"/>
      <c r="B63" s="96"/>
      <c r="C63" s="90"/>
      <c r="D63" s="225"/>
      <c r="E63" s="226"/>
      <c r="F63" s="226"/>
      <c r="G63" s="227"/>
      <c r="H63" s="226"/>
      <c r="I63" s="90"/>
      <c r="J63" s="90"/>
      <c r="K63" s="90"/>
      <c r="L63" s="90"/>
      <c r="M63" s="90"/>
      <c r="N63" s="90"/>
      <c r="O63" s="226"/>
      <c r="P63" s="89"/>
      <c r="Q63" s="58"/>
      <c r="R63" s="96"/>
      <c r="S63" s="222"/>
      <c r="T63" s="222"/>
      <c r="U63" s="58"/>
      <c r="V63" s="58"/>
      <c r="W63" s="58"/>
    </row>
    <row r="64" spans="1:23" s="34" customFormat="1">
      <c r="A64" s="229"/>
      <c r="B64" s="96"/>
      <c r="C64" s="90"/>
      <c r="D64" s="225"/>
      <c r="E64" s="226"/>
      <c r="F64" s="226"/>
      <c r="G64" s="227"/>
      <c r="H64" s="226"/>
      <c r="I64" s="90"/>
      <c r="J64" s="90"/>
      <c r="K64" s="90"/>
      <c r="L64" s="90"/>
      <c r="M64" s="90"/>
      <c r="N64" s="90"/>
      <c r="O64" s="226"/>
      <c r="P64" s="89"/>
      <c r="Q64" s="58"/>
      <c r="R64" s="96"/>
      <c r="S64" s="222"/>
      <c r="T64" s="222"/>
      <c r="U64" s="58"/>
      <c r="V64" s="58"/>
      <c r="W64" s="58"/>
    </row>
    <row r="65" spans="1:23" s="34" customFormat="1">
      <c r="A65" s="229"/>
      <c r="B65" s="96"/>
      <c r="C65" s="90"/>
      <c r="D65" s="225"/>
      <c r="E65" s="226"/>
      <c r="F65" s="226"/>
      <c r="G65" s="227"/>
      <c r="H65" s="226"/>
      <c r="I65" s="90"/>
      <c r="J65" s="90"/>
      <c r="K65" s="90"/>
      <c r="L65" s="90"/>
      <c r="M65" s="90"/>
      <c r="N65" s="90"/>
      <c r="O65" s="226"/>
      <c r="P65" s="231"/>
      <c r="Q65" s="96"/>
      <c r="R65" s="96"/>
      <c r="S65" s="222"/>
      <c r="T65" s="222"/>
      <c r="U65" s="58"/>
      <c r="V65" s="58"/>
      <c r="W65" s="58"/>
    </row>
    <row r="66" spans="1:23" s="34" customFormat="1">
      <c r="A66" s="229"/>
      <c r="B66" s="96"/>
      <c r="C66" s="90"/>
      <c r="D66" s="225"/>
      <c r="E66" s="226"/>
      <c r="F66" s="226"/>
      <c r="G66" s="227"/>
      <c r="H66" s="226"/>
      <c r="I66" s="90"/>
      <c r="J66" s="90"/>
      <c r="K66" s="90"/>
      <c r="L66" s="90"/>
      <c r="M66" s="90"/>
      <c r="N66" s="90"/>
      <c r="O66" s="226"/>
      <c r="P66" s="231"/>
      <c r="Q66" s="96"/>
      <c r="R66" s="96"/>
      <c r="S66" s="222"/>
      <c r="T66" s="222"/>
      <c r="U66" s="58"/>
      <c r="V66" s="58"/>
      <c r="W66" s="58"/>
    </row>
    <row r="67" spans="1:23" s="34" customFormat="1">
      <c r="A67" s="229"/>
      <c r="B67" s="96"/>
      <c r="C67" s="90"/>
      <c r="D67" s="225"/>
      <c r="E67" s="226"/>
      <c r="F67" s="226"/>
      <c r="G67" s="227"/>
      <c r="H67" s="226"/>
      <c r="I67" s="90"/>
      <c r="J67" s="90"/>
      <c r="K67" s="90"/>
      <c r="L67" s="90"/>
      <c r="M67" s="90"/>
      <c r="N67" s="90"/>
      <c r="O67" s="226"/>
      <c r="P67" s="231"/>
      <c r="Q67" s="96"/>
      <c r="R67" s="96"/>
      <c r="S67" s="222"/>
      <c r="T67" s="222"/>
      <c r="U67" s="58"/>
      <c r="V67" s="58"/>
      <c r="W67" s="58"/>
    </row>
    <row r="68" spans="1:23" s="34" customFormat="1">
      <c r="A68" s="229"/>
      <c r="B68" s="96"/>
      <c r="C68" s="90"/>
      <c r="D68" s="225"/>
      <c r="E68" s="226"/>
      <c r="F68" s="226"/>
      <c r="G68" s="227"/>
      <c r="H68" s="226"/>
      <c r="I68" s="90"/>
      <c r="J68" s="90"/>
      <c r="K68" s="90"/>
      <c r="L68" s="90"/>
      <c r="M68" s="90"/>
      <c r="N68" s="90"/>
      <c r="O68" s="226"/>
      <c r="P68" s="231"/>
      <c r="Q68" s="96"/>
      <c r="R68" s="96"/>
      <c r="S68" s="222"/>
      <c r="T68" s="222"/>
      <c r="U68" s="58"/>
      <c r="V68" s="58"/>
      <c r="W68" s="58"/>
    </row>
    <row r="69" spans="1:23" s="34" customFormat="1">
      <c r="A69" s="229"/>
      <c r="B69" s="96"/>
      <c r="C69" s="90"/>
      <c r="D69" s="225"/>
      <c r="E69" s="226"/>
      <c r="F69" s="226"/>
      <c r="G69" s="227"/>
      <c r="H69" s="226"/>
      <c r="I69" s="90"/>
      <c r="J69" s="90"/>
      <c r="K69" s="90"/>
      <c r="L69" s="90"/>
      <c r="M69" s="90"/>
      <c r="N69" s="90"/>
      <c r="O69" s="226"/>
      <c r="P69" s="231"/>
      <c r="Q69" s="96"/>
      <c r="R69" s="96"/>
      <c r="S69" s="222"/>
      <c r="T69" s="222"/>
      <c r="U69" s="58"/>
      <c r="V69" s="58"/>
      <c r="W69" s="58"/>
    </row>
    <row r="70" spans="1:23" s="34" customFormat="1">
      <c r="A70" s="229"/>
      <c r="B70" s="96"/>
      <c r="C70" s="90"/>
      <c r="D70" s="225"/>
      <c r="E70" s="226"/>
      <c r="F70" s="226"/>
      <c r="G70" s="227"/>
      <c r="H70" s="226"/>
      <c r="I70" s="90"/>
      <c r="J70" s="90"/>
      <c r="K70" s="90"/>
      <c r="L70" s="90"/>
      <c r="M70" s="90"/>
      <c r="N70" s="90"/>
      <c r="O70" s="226"/>
      <c r="P70" s="231"/>
      <c r="Q70" s="96"/>
      <c r="R70" s="96"/>
      <c r="S70" s="222"/>
      <c r="T70" s="222"/>
      <c r="U70" s="58"/>
      <c r="V70" s="58"/>
      <c r="W70" s="58"/>
    </row>
    <row r="71" spans="1:23" s="34" customFormat="1">
      <c r="A71" s="224"/>
      <c r="B71" s="96"/>
      <c r="C71" s="90"/>
      <c r="D71" s="225"/>
      <c r="E71" s="226"/>
      <c r="F71" s="226"/>
      <c r="G71" s="227"/>
      <c r="H71" s="226"/>
      <c r="I71" s="90"/>
      <c r="J71" s="90"/>
      <c r="K71" s="90"/>
      <c r="L71" s="90"/>
      <c r="M71" s="90"/>
      <c r="N71" s="90"/>
      <c r="O71" s="226"/>
      <c r="P71" s="231"/>
      <c r="Q71" s="96"/>
      <c r="R71" s="96"/>
      <c r="S71" s="222"/>
      <c r="T71" s="222"/>
      <c r="U71" s="58"/>
      <c r="V71" s="58"/>
      <c r="W71" s="58"/>
    </row>
    <row r="72" spans="1:23" s="34" customFormat="1">
      <c r="A72" s="224"/>
      <c r="B72" s="96"/>
      <c r="C72" s="90"/>
      <c r="D72" s="225"/>
      <c r="E72" s="226"/>
      <c r="F72" s="226"/>
      <c r="G72" s="227"/>
      <c r="H72" s="226"/>
      <c r="I72" s="90"/>
      <c r="J72" s="90"/>
      <c r="K72" s="90"/>
      <c r="L72" s="90"/>
      <c r="M72" s="90"/>
      <c r="N72" s="90"/>
      <c r="O72" s="226"/>
      <c r="P72" s="231"/>
      <c r="Q72" s="96"/>
      <c r="R72" s="96"/>
      <c r="S72" s="222"/>
      <c r="T72" s="222"/>
      <c r="U72" s="58"/>
      <c r="V72" s="58"/>
      <c r="W72" s="58"/>
    </row>
    <row r="73" spans="1:23" s="34" customFormat="1">
      <c r="A73" s="224"/>
      <c r="B73" s="96"/>
      <c r="C73" s="90"/>
      <c r="D73" s="225"/>
      <c r="E73" s="226"/>
      <c r="F73" s="226"/>
      <c r="G73" s="227"/>
      <c r="H73" s="226"/>
      <c r="I73" s="90"/>
      <c r="J73" s="90"/>
      <c r="K73" s="90"/>
      <c r="L73" s="90"/>
      <c r="M73" s="90"/>
      <c r="N73" s="90"/>
      <c r="O73" s="226"/>
      <c r="P73" s="231"/>
      <c r="Q73" s="96"/>
      <c r="R73" s="96"/>
      <c r="S73" s="222"/>
      <c r="T73" s="222"/>
      <c r="U73" s="58"/>
      <c r="V73" s="58"/>
      <c r="W73" s="58"/>
    </row>
    <row r="74" spans="1:23" s="34" customFormat="1">
      <c r="A74" s="224"/>
      <c r="B74" s="96"/>
      <c r="C74" s="90"/>
      <c r="D74" s="225"/>
      <c r="E74" s="226"/>
      <c r="F74" s="226"/>
      <c r="G74" s="227"/>
      <c r="H74" s="226"/>
      <c r="I74" s="90"/>
      <c r="J74" s="90"/>
      <c r="K74" s="90"/>
      <c r="L74" s="90"/>
      <c r="M74" s="90"/>
      <c r="N74" s="90"/>
      <c r="O74" s="226"/>
      <c r="P74" s="231"/>
      <c r="Q74" s="96"/>
      <c r="R74" s="96"/>
      <c r="S74" s="222"/>
      <c r="T74" s="222"/>
      <c r="U74" s="58"/>
      <c r="V74" s="58"/>
      <c r="W74" s="58"/>
    </row>
    <row r="75" spans="1:23" s="34" customFormat="1">
      <c r="A75" s="224"/>
      <c r="B75" s="96"/>
      <c r="C75" s="90"/>
      <c r="D75" s="225"/>
      <c r="E75" s="226"/>
      <c r="F75" s="226"/>
      <c r="G75" s="227"/>
      <c r="H75" s="226"/>
      <c r="I75" s="90"/>
      <c r="J75" s="90"/>
      <c r="K75" s="90"/>
      <c r="L75" s="90"/>
      <c r="M75" s="90"/>
      <c r="N75" s="90"/>
      <c r="O75" s="226"/>
      <c r="P75" s="231"/>
      <c r="Q75" s="96"/>
      <c r="R75" s="96"/>
      <c r="S75" s="222"/>
      <c r="T75" s="222"/>
      <c r="U75" s="58"/>
      <c r="V75" s="58"/>
      <c r="W75" s="58"/>
    </row>
    <row r="76" spans="1:23" s="34" customFormat="1">
      <c r="A76" s="224"/>
      <c r="B76" s="96"/>
      <c r="C76" s="90"/>
      <c r="D76" s="225"/>
      <c r="E76" s="226"/>
      <c r="F76" s="226"/>
      <c r="G76" s="227"/>
      <c r="H76" s="226"/>
      <c r="I76" s="90"/>
      <c r="J76" s="90"/>
      <c r="K76" s="90"/>
      <c r="L76" s="90"/>
      <c r="M76" s="90"/>
      <c r="N76" s="90"/>
      <c r="O76" s="226"/>
      <c r="P76" s="231"/>
      <c r="Q76" s="96"/>
      <c r="R76" s="96"/>
      <c r="S76" s="222"/>
      <c r="T76" s="222"/>
      <c r="U76" s="58"/>
      <c r="V76" s="58"/>
      <c r="W76" s="58"/>
    </row>
    <row r="77" spans="1:23" s="34" customFormat="1">
      <c r="A77" s="224"/>
      <c r="B77" s="96"/>
      <c r="C77" s="90"/>
      <c r="D77" s="225"/>
      <c r="E77" s="226"/>
      <c r="F77" s="226"/>
      <c r="G77" s="227"/>
      <c r="H77" s="226"/>
      <c r="I77" s="90"/>
      <c r="J77" s="90"/>
      <c r="K77" s="90"/>
      <c r="L77" s="90"/>
      <c r="M77" s="90"/>
      <c r="N77" s="90"/>
      <c r="O77" s="226"/>
      <c r="P77" s="231"/>
      <c r="Q77" s="96"/>
      <c r="R77" s="96"/>
      <c r="S77" s="222"/>
      <c r="T77" s="222"/>
      <c r="U77" s="58"/>
      <c r="V77" s="58"/>
      <c r="W77" s="58"/>
    </row>
    <row r="78" spans="1:23" s="34" customFormat="1">
      <c r="A78" s="224"/>
      <c r="B78" s="96"/>
      <c r="C78" s="90"/>
      <c r="D78" s="225"/>
      <c r="E78" s="226"/>
      <c r="F78" s="226"/>
      <c r="G78" s="227"/>
      <c r="H78" s="226"/>
      <c r="I78" s="90"/>
      <c r="J78" s="90"/>
      <c r="K78" s="90"/>
      <c r="L78" s="90"/>
      <c r="M78" s="90"/>
      <c r="N78" s="90"/>
      <c r="O78" s="226"/>
      <c r="P78" s="231"/>
      <c r="Q78" s="96"/>
      <c r="R78" s="96"/>
      <c r="S78" s="222"/>
      <c r="T78" s="222"/>
      <c r="U78" s="58"/>
      <c r="V78" s="58"/>
      <c r="W78" s="58"/>
    </row>
    <row r="79" spans="1:23" s="34" customFormat="1">
      <c r="A79" s="224"/>
      <c r="B79" s="96"/>
      <c r="C79" s="90"/>
      <c r="D79" s="225"/>
      <c r="E79" s="226"/>
      <c r="F79" s="226"/>
      <c r="G79" s="227"/>
      <c r="H79" s="226"/>
      <c r="I79" s="90"/>
      <c r="J79" s="90"/>
      <c r="K79" s="90"/>
      <c r="L79" s="90"/>
      <c r="M79" s="90"/>
      <c r="N79" s="90"/>
      <c r="O79" s="226"/>
      <c r="P79" s="231"/>
      <c r="Q79" s="96"/>
      <c r="R79" s="96"/>
      <c r="S79" s="222"/>
      <c r="T79" s="222"/>
      <c r="U79" s="58"/>
      <c r="V79" s="58"/>
      <c r="W79" s="58"/>
    </row>
    <row r="80" spans="1:23" s="49" customFormat="1">
      <c r="A80" s="224"/>
      <c r="B80" s="96"/>
      <c r="C80" s="90"/>
      <c r="D80" s="225"/>
      <c r="E80" s="226"/>
      <c r="F80" s="226"/>
      <c r="G80" s="227"/>
      <c r="H80" s="226"/>
      <c r="I80" s="90"/>
      <c r="J80" s="90"/>
      <c r="K80" s="90"/>
      <c r="L80" s="90"/>
      <c r="M80" s="90"/>
      <c r="N80" s="90"/>
      <c r="O80" s="226"/>
      <c r="P80" s="231"/>
      <c r="Q80" s="96"/>
      <c r="R80" s="96"/>
      <c r="S80" s="222"/>
      <c r="T80" s="222"/>
      <c r="U80" s="58"/>
      <c r="V80" s="58"/>
      <c r="W80" s="58"/>
    </row>
    <row r="81" spans="1:23" s="49" customFormat="1">
      <c r="A81" s="224"/>
      <c r="B81" s="96"/>
      <c r="C81" s="90"/>
      <c r="D81" s="225"/>
      <c r="E81" s="226"/>
      <c r="F81" s="226"/>
      <c r="G81" s="227"/>
      <c r="H81" s="226"/>
      <c r="I81" s="90"/>
      <c r="J81" s="90"/>
      <c r="K81" s="90"/>
      <c r="L81" s="90"/>
      <c r="M81" s="90"/>
      <c r="N81" s="90"/>
      <c r="O81" s="226"/>
      <c r="P81" s="231"/>
      <c r="Q81" s="96"/>
      <c r="R81" s="96"/>
      <c r="S81" s="222"/>
      <c r="T81" s="222"/>
      <c r="U81" s="58"/>
      <c r="V81" s="58"/>
      <c r="W81" s="58"/>
    </row>
    <row r="82" spans="1:23" s="49" customFormat="1">
      <c r="A82" s="224"/>
      <c r="B82" s="96"/>
      <c r="C82" s="90"/>
      <c r="D82" s="225"/>
      <c r="E82" s="226"/>
      <c r="F82" s="226"/>
      <c r="G82" s="227"/>
      <c r="H82" s="226"/>
      <c r="I82" s="90"/>
      <c r="J82" s="90"/>
      <c r="K82" s="90"/>
      <c r="L82" s="90"/>
      <c r="M82" s="90"/>
      <c r="N82" s="90"/>
      <c r="O82" s="226"/>
      <c r="P82" s="231"/>
      <c r="Q82" s="96"/>
      <c r="R82" s="96"/>
      <c r="S82" s="222"/>
      <c r="T82" s="222"/>
      <c r="U82" s="58"/>
      <c r="V82" s="58"/>
      <c r="W82" s="58"/>
    </row>
    <row r="83" spans="1:23" s="49" customFormat="1">
      <c r="A83" s="224"/>
      <c r="B83" s="96"/>
      <c r="C83" s="90"/>
      <c r="D83" s="225"/>
      <c r="E83" s="226"/>
      <c r="F83" s="226"/>
      <c r="G83" s="227"/>
      <c r="H83" s="226"/>
      <c r="I83" s="90"/>
      <c r="J83" s="90"/>
      <c r="K83" s="90"/>
      <c r="L83" s="90"/>
      <c r="M83" s="90"/>
      <c r="N83" s="90"/>
      <c r="O83" s="226"/>
      <c r="P83" s="231"/>
      <c r="Q83" s="96"/>
      <c r="R83" s="96"/>
      <c r="S83" s="222"/>
      <c r="T83" s="222"/>
      <c r="U83" s="58"/>
      <c r="V83" s="58"/>
      <c r="W83" s="58"/>
    </row>
    <row r="84" spans="1:23" s="49" customFormat="1">
      <c r="A84" s="224"/>
      <c r="B84" s="96"/>
      <c r="C84" s="90"/>
      <c r="D84" s="225"/>
      <c r="E84" s="226"/>
      <c r="F84" s="226"/>
      <c r="G84" s="227"/>
      <c r="H84" s="226"/>
      <c r="I84" s="90"/>
      <c r="J84" s="90"/>
      <c r="K84" s="90"/>
      <c r="L84" s="90"/>
      <c r="M84" s="90"/>
      <c r="N84" s="90"/>
      <c r="O84" s="226"/>
      <c r="P84" s="231"/>
      <c r="Q84" s="96"/>
      <c r="R84" s="96"/>
      <c r="S84" s="222"/>
      <c r="T84" s="222"/>
      <c r="U84" s="58"/>
      <c r="V84" s="58"/>
      <c r="W84" s="58"/>
    </row>
    <row r="85" spans="1:23" s="49" customFormat="1">
      <c r="A85" s="224"/>
      <c r="B85" s="96"/>
      <c r="C85" s="90"/>
      <c r="D85" s="225"/>
      <c r="E85" s="226"/>
      <c r="F85" s="226"/>
      <c r="G85" s="227"/>
      <c r="H85" s="226"/>
      <c r="I85" s="90"/>
      <c r="J85" s="90"/>
      <c r="K85" s="90"/>
      <c r="L85" s="90"/>
      <c r="M85" s="90"/>
      <c r="N85" s="90"/>
      <c r="O85" s="226"/>
      <c r="P85" s="231"/>
      <c r="Q85" s="96"/>
      <c r="R85" s="96"/>
      <c r="S85" s="222"/>
      <c r="T85" s="222"/>
      <c r="U85" s="58"/>
      <c r="V85" s="58"/>
      <c r="W85" s="58"/>
    </row>
    <row r="86" spans="1:23" s="49" customFormat="1">
      <c r="A86" s="224"/>
      <c r="B86" s="96"/>
      <c r="C86" s="90"/>
      <c r="D86" s="225"/>
      <c r="E86" s="226"/>
      <c r="F86" s="226"/>
      <c r="G86" s="227"/>
      <c r="H86" s="226"/>
      <c r="I86" s="90"/>
      <c r="J86" s="90"/>
      <c r="K86" s="90"/>
      <c r="L86" s="90"/>
      <c r="M86" s="90"/>
      <c r="N86" s="90"/>
      <c r="O86" s="226"/>
      <c r="P86" s="231"/>
      <c r="Q86" s="96"/>
      <c r="R86" s="96"/>
      <c r="S86" s="222"/>
      <c r="T86" s="222"/>
      <c r="U86" s="58"/>
      <c r="V86" s="58"/>
      <c r="W86" s="58"/>
    </row>
    <row r="87" spans="1:23" s="49" customFormat="1">
      <c r="A87" s="224"/>
      <c r="B87" s="96"/>
      <c r="C87" s="90"/>
      <c r="D87" s="225"/>
      <c r="E87" s="226"/>
      <c r="F87" s="226"/>
      <c r="G87" s="227"/>
      <c r="H87" s="226"/>
      <c r="I87" s="90"/>
      <c r="J87" s="90"/>
      <c r="K87" s="90"/>
      <c r="L87" s="90"/>
      <c r="M87" s="90"/>
      <c r="N87" s="90"/>
      <c r="O87" s="226"/>
      <c r="P87" s="231"/>
      <c r="Q87" s="96"/>
      <c r="R87" s="96"/>
      <c r="S87" s="222"/>
      <c r="T87" s="222"/>
      <c r="U87" s="58"/>
      <c r="V87" s="58"/>
      <c r="W87" s="58"/>
    </row>
    <row r="88" spans="1:23" s="49" customFormat="1">
      <c r="A88" s="224"/>
      <c r="B88" s="96"/>
      <c r="C88" s="90"/>
      <c r="D88" s="225"/>
      <c r="E88" s="226"/>
      <c r="F88" s="226"/>
      <c r="G88" s="227"/>
      <c r="H88" s="226"/>
      <c r="I88" s="90"/>
      <c r="J88" s="90"/>
      <c r="K88" s="90"/>
      <c r="L88" s="90"/>
      <c r="M88" s="90"/>
      <c r="N88" s="90"/>
      <c r="O88" s="226"/>
      <c r="P88" s="231"/>
      <c r="Q88" s="96"/>
      <c r="R88" s="96"/>
      <c r="S88" s="222"/>
      <c r="T88" s="222"/>
      <c r="U88" s="58"/>
      <c r="V88" s="58"/>
      <c r="W88" s="58"/>
    </row>
    <row r="89" spans="1:23" s="49" customFormat="1">
      <c r="A89" s="224"/>
      <c r="B89" s="96"/>
      <c r="C89" s="90"/>
      <c r="D89" s="225"/>
      <c r="E89" s="226"/>
      <c r="F89" s="226"/>
      <c r="G89" s="227"/>
      <c r="H89" s="226"/>
      <c r="I89" s="90"/>
      <c r="J89" s="90"/>
      <c r="K89" s="90"/>
      <c r="L89" s="90"/>
      <c r="M89" s="90"/>
      <c r="N89" s="90"/>
      <c r="O89" s="226"/>
      <c r="P89" s="231"/>
      <c r="Q89" s="96"/>
      <c r="R89" s="96"/>
      <c r="S89" s="222"/>
      <c r="T89" s="222"/>
      <c r="U89" s="58"/>
      <c r="V89" s="58"/>
      <c r="W89" s="58"/>
    </row>
    <row r="90" spans="1:23" s="49" customFormat="1">
      <c r="A90" s="224"/>
      <c r="B90" s="96"/>
      <c r="C90" s="90"/>
      <c r="D90" s="225"/>
      <c r="E90" s="226"/>
      <c r="F90" s="226"/>
      <c r="G90" s="227"/>
      <c r="H90" s="226"/>
      <c r="I90" s="90"/>
      <c r="J90" s="90"/>
      <c r="K90" s="90"/>
      <c r="L90" s="90"/>
      <c r="M90" s="90"/>
      <c r="N90" s="90"/>
      <c r="O90" s="226"/>
      <c r="P90" s="231"/>
      <c r="Q90" s="96"/>
      <c r="R90" s="96"/>
      <c r="S90" s="222"/>
      <c r="T90" s="222"/>
      <c r="U90" s="58"/>
      <c r="V90" s="58"/>
      <c r="W90" s="58"/>
    </row>
    <row r="91" spans="1:23" s="49" customFormat="1">
      <c r="A91" s="224"/>
      <c r="B91" s="96"/>
      <c r="C91" s="90"/>
      <c r="D91" s="225"/>
      <c r="E91" s="226"/>
      <c r="F91" s="226"/>
      <c r="G91" s="227"/>
      <c r="H91" s="226"/>
      <c r="I91" s="90"/>
      <c r="J91" s="90"/>
      <c r="K91" s="90"/>
      <c r="L91" s="90"/>
      <c r="M91" s="90"/>
      <c r="N91" s="90"/>
      <c r="O91" s="226"/>
      <c r="P91" s="231"/>
      <c r="Q91" s="96"/>
      <c r="R91" s="96"/>
      <c r="S91" s="222"/>
      <c r="T91" s="222"/>
      <c r="U91" s="58"/>
      <c r="V91" s="58"/>
      <c r="W91" s="58"/>
    </row>
    <row r="92" spans="1:23" s="49" customFormat="1">
      <c r="A92" s="224"/>
      <c r="B92" s="96"/>
      <c r="C92" s="90"/>
      <c r="D92" s="225"/>
      <c r="E92" s="226"/>
      <c r="F92" s="226"/>
      <c r="G92" s="227"/>
      <c r="H92" s="226"/>
      <c r="I92" s="90"/>
      <c r="J92" s="90"/>
      <c r="K92" s="90"/>
      <c r="L92" s="90"/>
      <c r="M92" s="90"/>
      <c r="N92" s="90"/>
      <c r="O92" s="226"/>
      <c r="P92" s="231"/>
      <c r="Q92" s="96"/>
      <c r="R92" s="96"/>
      <c r="S92" s="222"/>
      <c r="T92" s="222"/>
      <c r="U92" s="58"/>
      <c r="V92" s="58"/>
      <c r="W92" s="58"/>
    </row>
    <row r="93" spans="1:23" s="49" customFormat="1">
      <c r="A93" s="224"/>
      <c r="B93" s="96"/>
      <c r="C93" s="90"/>
      <c r="D93" s="225"/>
      <c r="E93" s="226"/>
      <c r="F93" s="226"/>
      <c r="G93" s="227"/>
      <c r="H93" s="226"/>
      <c r="I93" s="90"/>
      <c r="J93" s="90"/>
      <c r="K93" s="90"/>
      <c r="L93" s="90"/>
      <c r="M93" s="90"/>
      <c r="N93" s="90"/>
      <c r="O93" s="226"/>
      <c r="P93" s="231"/>
      <c r="Q93" s="96"/>
      <c r="R93" s="96"/>
      <c r="S93" s="222"/>
      <c r="T93" s="222"/>
      <c r="U93" s="58"/>
      <c r="V93" s="58"/>
      <c r="W93" s="58"/>
    </row>
    <row r="94" spans="1:23" s="49" customFormat="1">
      <c r="A94" s="224"/>
      <c r="B94" s="96"/>
      <c r="C94" s="90"/>
      <c r="D94" s="225"/>
      <c r="E94" s="226"/>
      <c r="F94" s="226"/>
      <c r="G94" s="227"/>
      <c r="H94" s="226"/>
      <c r="I94" s="90"/>
      <c r="J94" s="90"/>
      <c r="K94" s="90"/>
      <c r="L94" s="90"/>
      <c r="M94" s="90"/>
      <c r="N94" s="90"/>
      <c r="O94" s="226"/>
      <c r="P94" s="231"/>
      <c r="Q94" s="96"/>
      <c r="R94" s="96"/>
      <c r="S94" s="222"/>
      <c r="T94" s="222"/>
      <c r="U94" s="58"/>
      <c r="V94" s="58"/>
      <c r="W94" s="58"/>
    </row>
    <row r="95" spans="1:23" s="49" customFormat="1">
      <c r="A95" s="224"/>
      <c r="B95" s="96"/>
      <c r="C95" s="90"/>
      <c r="D95" s="225"/>
      <c r="E95" s="226"/>
      <c r="F95" s="226"/>
      <c r="G95" s="227"/>
      <c r="H95" s="226"/>
      <c r="I95" s="90"/>
      <c r="J95" s="90"/>
      <c r="K95" s="90"/>
      <c r="L95" s="90"/>
      <c r="M95" s="90"/>
      <c r="N95" s="90"/>
      <c r="O95" s="226"/>
      <c r="P95" s="231"/>
      <c r="Q95" s="96"/>
      <c r="R95" s="96"/>
      <c r="S95" s="222"/>
      <c r="T95" s="222"/>
      <c r="U95" s="58"/>
      <c r="V95" s="58"/>
      <c r="W95" s="58"/>
    </row>
    <row r="96" spans="1:23" s="49" customFormat="1">
      <c r="A96" s="224"/>
      <c r="B96" s="96"/>
      <c r="C96" s="90"/>
      <c r="D96" s="225"/>
      <c r="E96" s="226"/>
      <c r="F96" s="226"/>
      <c r="G96" s="227"/>
      <c r="H96" s="226"/>
      <c r="I96" s="90"/>
      <c r="J96" s="90"/>
      <c r="K96" s="90"/>
      <c r="L96" s="90"/>
      <c r="M96" s="90"/>
      <c r="N96" s="90"/>
      <c r="O96" s="226"/>
      <c r="P96" s="231"/>
      <c r="Q96" s="96"/>
      <c r="R96" s="96"/>
      <c r="S96" s="222"/>
      <c r="T96" s="222"/>
      <c r="U96" s="58"/>
      <c r="V96" s="58"/>
      <c r="W96" s="58"/>
    </row>
    <row r="97" spans="1:23" s="49" customFormat="1">
      <c r="A97" s="224"/>
      <c r="B97" s="96"/>
      <c r="C97" s="90"/>
      <c r="D97" s="225"/>
      <c r="E97" s="226"/>
      <c r="F97" s="226"/>
      <c r="G97" s="227"/>
      <c r="H97" s="226"/>
      <c r="I97" s="90"/>
      <c r="J97" s="90"/>
      <c r="K97" s="90"/>
      <c r="L97" s="90"/>
      <c r="M97" s="90"/>
      <c r="N97" s="90"/>
      <c r="O97" s="226"/>
      <c r="P97" s="231"/>
      <c r="Q97" s="96"/>
      <c r="R97" s="96"/>
      <c r="S97" s="222"/>
      <c r="T97" s="222"/>
      <c r="U97" s="58"/>
      <c r="V97" s="58"/>
      <c r="W97" s="58"/>
    </row>
    <row r="98" spans="1:23" s="49" customFormat="1">
      <c r="A98" s="224"/>
      <c r="B98" s="96"/>
      <c r="C98" s="90"/>
      <c r="D98" s="225"/>
      <c r="E98" s="226"/>
      <c r="F98" s="226"/>
      <c r="G98" s="227"/>
      <c r="H98" s="226"/>
      <c r="I98" s="90"/>
      <c r="J98" s="90"/>
      <c r="K98" s="90"/>
      <c r="L98" s="90"/>
      <c r="M98" s="90"/>
      <c r="N98" s="90"/>
      <c r="O98" s="226"/>
      <c r="P98" s="231"/>
      <c r="Q98" s="96"/>
      <c r="R98" s="96"/>
      <c r="S98" s="222"/>
      <c r="T98" s="222"/>
      <c r="U98" s="58"/>
      <c r="V98" s="58"/>
      <c r="W98" s="58"/>
    </row>
    <row r="99" spans="1:23" s="49" customFormat="1">
      <c r="A99" s="224"/>
      <c r="B99" s="96"/>
      <c r="C99" s="90"/>
      <c r="D99" s="225"/>
      <c r="E99" s="226"/>
      <c r="F99" s="226"/>
      <c r="G99" s="227"/>
      <c r="H99" s="226"/>
      <c r="I99" s="90"/>
      <c r="J99" s="90"/>
      <c r="K99" s="90"/>
      <c r="L99" s="90"/>
      <c r="M99" s="90"/>
      <c r="N99" s="90"/>
      <c r="O99" s="226"/>
      <c r="P99" s="231"/>
      <c r="Q99" s="96"/>
      <c r="R99" s="96"/>
      <c r="S99" s="222"/>
      <c r="T99" s="222"/>
      <c r="U99" s="58"/>
      <c r="V99" s="58"/>
      <c r="W99" s="58"/>
    </row>
    <row r="100" spans="1:23" s="49" customFormat="1">
      <c r="A100" s="224"/>
      <c r="B100" s="96"/>
      <c r="C100" s="90"/>
      <c r="D100" s="225"/>
      <c r="E100" s="226"/>
      <c r="F100" s="226"/>
      <c r="G100" s="227"/>
      <c r="H100" s="226"/>
      <c r="I100" s="90"/>
      <c r="J100" s="90"/>
      <c r="K100" s="90"/>
      <c r="L100" s="90"/>
      <c r="M100" s="90"/>
      <c r="N100" s="90"/>
      <c r="O100" s="226"/>
      <c r="P100" s="231"/>
      <c r="Q100" s="96"/>
      <c r="R100" s="96"/>
      <c r="S100" s="222"/>
      <c r="T100" s="222"/>
      <c r="U100" s="58"/>
      <c r="V100" s="58"/>
      <c r="W100" s="58"/>
    </row>
    <row r="101" spans="1:23" s="49" customFormat="1">
      <c r="A101" s="224"/>
      <c r="B101" s="96"/>
      <c r="C101" s="90"/>
      <c r="D101" s="225"/>
      <c r="E101" s="226"/>
      <c r="F101" s="226"/>
      <c r="G101" s="227"/>
      <c r="H101" s="226"/>
      <c r="I101" s="90"/>
      <c r="J101" s="90"/>
      <c r="K101" s="90"/>
      <c r="L101" s="90"/>
      <c r="M101" s="90"/>
      <c r="N101" s="90"/>
      <c r="O101" s="226"/>
      <c r="P101" s="231"/>
      <c r="Q101" s="96"/>
      <c r="R101" s="96"/>
      <c r="S101" s="222"/>
      <c r="T101" s="222"/>
      <c r="U101" s="58"/>
      <c r="V101" s="58"/>
      <c r="W101" s="58"/>
    </row>
  </sheetData>
  <phoneticPr fontId="37" type="noConversion"/>
  <printOptions horizontalCentered="1"/>
  <pageMargins left="0.19685039370078741" right="0.19685039370078741" top="0.19685039370078741" bottom="0.19685039370078741" header="0.31496062992125984" footer="0.31496062992125984"/>
  <pageSetup paperSize="9" scale="47" fitToHeight="14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3">
    <pageSetUpPr fitToPage="1"/>
  </sheetPr>
  <dimension ref="A1:KR88"/>
  <sheetViews>
    <sheetView showGridLines="0" zoomScaleNormal="100" workbookViewId="0">
      <pane xSplit="2" topLeftCell="C1" activePane="topRight" state="frozen"/>
      <selection pane="topRight" activeCell="B37" sqref="B37"/>
    </sheetView>
  </sheetViews>
  <sheetFormatPr defaultRowHeight="12.75"/>
  <cols>
    <col min="1" max="1" width="5.42578125" style="55" customWidth="1"/>
    <col min="2" max="2" width="58" style="55" customWidth="1"/>
    <col min="3" max="3" width="13.28515625" style="85" customWidth="1"/>
    <col min="4" max="4" width="13.28515625" style="86" customWidth="1"/>
    <col min="5" max="72" width="13.28515625" style="55" customWidth="1"/>
    <col min="73" max="73" width="11.28515625" style="86" bestFit="1" customWidth="1"/>
    <col min="74" max="74" width="10.28515625" style="84" bestFit="1" customWidth="1"/>
    <col min="75" max="75" width="10.28515625" style="55" bestFit="1" customWidth="1"/>
    <col min="76" max="76" width="13.140625" style="55" customWidth="1"/>
    <col min="77" max="304" width="9.140625" style="55"/>
    <col min="305" max="305" width="5.42578125" style="55" customWidth="1"/>
    <col min="306" max="306" width="56.140625" style="55" customWidth="1"/>
    <col min="307" max="307" width="8.7109375" style="55" customWidth="1"/>
    <col min="308" max="308" width="12.140625" style="55" customWidth="1"/>
    <col min="309" max="309" width="8.7109375" style="55" customWidth="1"/>
    <col min="310" max="310" width="12.140625" style="55" customWidth="1"/>
    <col min="311" max="311" width="8.7109375" style="55" customWidth="1"/>
    <col min="312" max="312" width="12.140625" style="55" customWidth="1"/>
    <col min="313" max="313" width="8.7109375" style="55" customWidth="1"/>
    <col min="314" max="314" width="12.140625" style="55" customWidth="1"/>
    <col min="315" max="315" width="8.7109375" style="55" customWidth="1"/>
    <col min="316" max="316" width="12.140625" style="55" customWidth="1"/>
    <col min="317" max="317" width="8.7109375" style="55" customWidth="1"/>
    <col min="318" max="318" width="12.140625" style="55" customWidth="1"/>
    <col min="319" max="319" width="8.7109375" style="55" customWidth="1"/>
    <col min="320" max="320" width="12.140625" style="55" customWidth="1"/>
    <col min="321" max="321" width="8.7109375" style="55" customWidth="1"/>
    <col min="322" max="322" width="12.140625" style="55" customWidth="1"/>
    <col min="323" max="323" width="8.7109375" style="55" customWidth="1"/>
    <col min="324" max="324" width="12.140625" style="55" customWidth="1"/>
    <col min="325" max="325" width="8.7109375" style="55" customWidth="1"/>
    <col min="326" max="326" width="12.140625" style="55" customWidth="1"/>
    <col min="327" max="327" width="8.7109375" style="55" customWidth="1"/>
    <col min="328" max="328" width="11.28515625" style="55" customWidth="1"/>
    <col min="329" max="329" width="11.28515625" style="55" bestFit="1" customWidth="1"/>
    <col min="330" max="330" width="9.140625" style="55"/>
    <col min="331" max="331" width="10.28515625" style="55" bestFit="1" customWidth="1"/>
    <col min="332" max="332" width="13.140625" style="55" customWidth="1"/>
    <col min="333" max="560" width="9.140625" style="55"/>
    <col min="561" max="561" width="5.42578125" style="55" customWidth="1"/>
    <col min="562" max="562" width="56.140625" style="55" customWidth="1"/>
    <col min="563" max="563" width="8.7109375" style="55" customWidth="1"/>
    <col min="564" max="564" width="12.140625" style="55" customWidth="1"/>
    <col min="565" max="565" width="8.7109375" style="55" customWidth="1"/>
    <col min="566" max="566" width="12.140625" style="55" customWidth="1"/>
    <col min="567" max="567" width="8.7109375" style="55" customWidth="1"/>
    <col min="568" max="568" width="12.140625" style="55" customWidth="1"/>
    <col min="569" max="569" width="8.7109375" style="55" customWidth="1"/>
    <col min="570" max="570" width="12.140625" style="55" customWidth="1"/>
    <col min="571" max="571" width="8.7109375" style="55" customWidth="1"/>
    <col min="572" max="572" width="12.140625" style="55" customWidth="1"/>
    <col min="573" max="573" width="8.7109375" style="55" customWidth="1"/>
    <col min="574" max="574" width="12.140625" style="55" customWidth="1"/>
    <col min="575" max="575" width="8.7109375" style="55" customWidth="1"/>
    <col min="576" max="576" width="12.140625" style="55" customWidth="1"/>
    <col min="577" max="577" width="8.7109375" style="55" customWidth="1"/>
    <col min="578" max="578" width="12.140625" style="55" customWidth="1"/>
    <col min="579" max="579" width="8.7109375" style="55" customWidth="1"/>
    <col min="580" max="580" width="12.140625" style="55" customWidth="1"/>
    <col min="581" max="581" width="8.7109375" style="55" customWidth="1"/>
    <col min="582" max="582" width="12.140625" style="55" customWidth="1"/>
    <col min="583" max="583" width="8.7109375" style="55" customWidth="1"/>
    <col min="584" max="584" width="11.28515625" style="55" customWidth="1"/>
    <col min="585" max="585" width="11.28515625" style="55" bestFit="1" customWidth="1"/>
    <col min="586" max="586" width="9.140625" style="55"/>
    <col min="587" max="587" width="10.28515625" style="55" bestFit="1" customWidth="1"/>
    <col min="588" max="588" width="13.140625" style="55" customWidth="1"/>
    <col min="589" max="816" width="9.140625" style="55"/>
    <col min="817" max="817" width="5.42578125" style="55" customWidth="1"/>
    <col min="818" max="818" width="56.140625" style="55" customWidth="1"/>
    <col min="819" max="819" width="8.7109375" style="55" customWidth="1"/>
    <col min="820" max="820" width="12.140625" style="55" customWidth="1"/>
    <col min="821" max="821" width="8.7109375" style="55" customWidth="1"/>
    <col min="822" max="822" width="12.140625" style="55" customWidth="1"/>
    <col min="823" max="823" width="8.7109375" style="55" customWidth="1"/>
    <col min="824" max="824" width="12.140625" style="55" customWidth="1"/>
    <col min="825" max="825" width="8.7109375" style="55" customWidth="1"/>
    <col min="826" max="826" width="12.140625" style="55" customWidth="1"/>
    <col min="827" max="827" width="8.7109375" style="55" customWidth="1"/>
    <col min="828" max="828" width="12.140625" style="55" customWidth="1"/>
    <col min="829" max="829" width="8.7109375" style="55" customWidth="1"/>
    <col min="830" max="830" width="12.140625" style="55" customWidth="1"/>
    <col min="831" max="831" width="8.7109375" style="55" customWidth="1"/>
    <col min="832" max="832" width="12.140625" style="55" customWidth="1"/>
    <col min="833" max="833" width="8.7109375" style="55" customWidth="1"/>
    <col min="834" max="834" width="12.140625" style="55" customWidth="1"/>
    <col min="835" max="835" width="8.7109375" style="55" customWidth="1"/>
    <col min="836" max="836" width="12.140625" style="55" customWidth="1"/>
    <col min="837" max="837" width="8.7109375" style="55" customWidth="1"/>
    <col min="838" max="838" width="12.140625" style="55" customWidth="1"/>
    <col min="839" max="839" width="8.7109375" style="55" customWidth="1"/>
    <col min="840" max="840" width="11.28515625" style="55" customWidth="1"/>
    <col min="841" max="841" width="11.28515625" style="55" bestFit="1" customWidth="1"/>
    <col min="842" max="842" width="9.140625" style="55"/>
    <col min="843" max="843" width="10.28515625" style="55" bestFit="1" customWidth="1"/>
    <col min="844" max="844" width="13.140625" style="55" customWidth="1"/>
    <col min="845" max="1072" width="9.140625" style="55"/>
    <col min="1073" max="1073" width="5.42578125" style="55" customWidth="1"/>
    <col min="1074" max="1074" width="56.140625" style="55" customWidth="1"/>
    <col min="1075" max="1075" width="8.7109375" style="55" customWidth="1"/>
    <col min="1076" max="1076" width="12.140625" style="55" customWidth="1"/>
    <col min="1077" max="1077" width="8.7109375" style="55" customWidth="1"/>
    <col min="1078" max="1078" width="12.140625" style="55" customWidth="1"/>
    <col min="1079" max="1079" width="8.7109375" style="55" customWidth="1"/>
    <col min="1080" max="1080" width="12.140625" style="55" customWidth="1"/>
    <col min="1081" max="1081" width="8.7109375" style="55" customWidth="1"/>
    <col min="1082" max="1082" width="12.140625" style="55" customWidth="1"/>
    <col min="1083" max="1083" width="8.7109375" style="55" customWidth="1"/>
    <col min="1084" max="1084" width="12.140625" style="55" customWidth="1"/>
    <col min="1085" max="1085" width="8.7109375" style="55" customWidth="1"/>
    <col min="1086" max="1086" width="12.140625" style="55" customWidth="1"/>
    <col min="1087" max="1087" width="8.7109375" style="55" customWidth="1"/>
    <col min="1088" max="1088" width="12.140625" style="55" customWidth="1"/>
    <col min="1089" max="1089" width="8.7109375" style="55" customWidth="1"/>
    <col min="1090" max="1090" width="12.140625" style="55" customWidth="1"/>
    <col min="1091" max="1091" width="8.7109375" style="55" customWidth="1"/>
    <col min="1092" max="1092" width="12.140625" style="55" customWidth="1"/>
    <col min="1093" max="1093" width="8.7109375" style="55" customWidth="1"/>
    <col min="1094" max="1094" width="12.140625" style="55" customWidth="1"/>
    <col min="1095" max="1095" width="8.7109375" style="55" customWidth="1"/>
    <col min="1096" max="1096" width="11.28515625" style="55" customWidth="1"/>
    <col min="1097" max="1097" width="11.28515625" style="55" bestFit="1" customWidth="1"/>
    <col min="1098" max="1098" width="9.140625" style="55"/>
    <col min="1099" max="1099" width="10.28515625" style="55" bestFit="1" customWidth="1"/>
    <col min="1100" max="1100" width="13.140625" style="55" customWidth="1"/>
    <col min="1101" max="1328" width="9.140625" style="55"/>
    <col min="1329" max="1329" width="5.42578125" style="55" customWidth="1"/>
    <col min="1330" max="1330" width="56.140625" style="55" customWidth="1"/>
    <col min="1331" max="1331" width="8.7109375" style="55" customWidth="1"/>
    <col min="1332" max="1332" width="12.140625" style="55" customWidth="1"/>
    <col min="1333" max="1333" width="8.7109375" style="55" customWidth="1"/>
    <col min="1334" max="1334" width="12.140625" style="55" customWidth="1"/>
    <col min="1335" max="1335" width="8.7109375" style="55" customWidth="1"/>
    <col min="1336" max="1336" width="12.140625" style="55" customWidth="1"/>
    <col min="1337" max="1337" width="8.7109375" style="55" customWidth="1"/>
    <col min="1338" max="1338" width="12.140625" style="55" customWidth="1"/>
    <col min="1339" max="1339" width="8.7109375" style="55" customWidth="1"/>
    <col min="1340" max="1340" width="12.140625" style="55" customWidth="1"/>
    <col min="1341" max="1341" width="8.7109375" style="55" customWidth="1"/>
    <col min="1342" max="1342" width="12.140625" style="55" customWidth="1"/>
    <col min="1343" max="1343" width="8.7109375" style="55" customWidth="1"/>
    <col min="1344" max="1344" width="12.140625" style="55" customWidth="1"/>
    <col min="1345" max="1345" width="8.7109375" style="55" customWidth="1"/>
    <col min="1346" max="1346" width="12.140625" style="55" customWidth="1"/>
    <col min="1347" max="1347" width="8.7109375" style="55" customWidth="1"/>
    <col min="1348" max="1348" width="12.140625" style="55" customWidth="1"/>
    <col min="1349" max="1349" width="8.7109375" style="55" customWidth="1"/>
    <col min="1350" max="1350" width="12.140625" style="55" customWidth="1"/>
    <col min="1351" max="1351" width="8.7109375" style="55" customWidth="1"/>
    <col min="1352" max="1352" width="11.28515625" style="55" customWidth="1"/>
    <col min="1353" max="1353" width="11.28515625" style="55" bestFit="1" customWidth="1"/>
    <col min="1354" max="1354" width="9.140625" style="55"/>
    <col min="1355" max="1355" width="10.28515625" style="55" bestFit="1" customWidth="1"/>
    <col min="1356" max="1356" width="13.140625" style="55" customWidth="1"/>
    <col min="1357" max="1584" width="9.140625" style="55"/>
    <col min="1585" max="1585" width="5.42578125" style="55" customWidth="1"/>
    <col min="1586" max="1586" width="56.140625" style="55" customWidth="1"/>
    <col min="1587" max="1587" width="8.7109375" style="55" customWidth="1"/>
    <col min="1588" max="1588" width="12.140625" style="55" customWidth="1"/>
    <col min="1589" max="1589" width="8.7109375" style="55" customWidth="1"/>
    <col min="1590" max="1590" width="12.140625" style="55" customWidth="1"/>
    <col min="1591" max="1591" width="8.7109375" style="55" customWidth="1"/>
    <col min="1592" max="1592" width="12.140625" style="55" customWidth="1"/>
    <col min="1593" max="1593" width="8.7109375" style="55" customWidth="1"/>
    <col min="1594" max="1594" width="12.140625" style="55" customWidth="1"/>
    <col min="1595" max="1595" width="8.7109375" style="55" customWidth="1"/>
    <col min="1596" max="1596" width="12.140625" style="55" customWidth="1"/>
    <col min="1597" max="1597" width="8.7109375" style="55" customWidth="1"/>
    <col min="1598" max="1598" width="12.140625" style="55" customWidth="1"/>
    <col min="1599" max="1599" width="8.7109375" style="55" customWidth="1"/>
    <col min="1600" max="1600" width="12.140625" style="55" customWidth="1"/>
    <col min="1601" max="1601" width="8.7109375" style="55" customWidth="1"/>
    <col min="1602" max="1602" width="12.140625" style="55" customWidth="1"/>
    <col min="1603" max="1603" width="8.7109375" style="55" customWidth="1"/>
    <col min="1604" max="1604" width="12.140625" style="55" customWidth="1"/>
    <col min="1605" max="1605" width="8.7109375" style="55" customWidth="1"/>
    <col min="1606" max="1606" width="12.140625" style="55" customWidth="1"/>
    <col min="1607" max="1607" width="8.7109375" style="55" customWidth="1"/>
    <col min="1608" max="1608" width="11.28515625" style="55" customWidth="1"/>
    <col min="1609" max="1609" width="11.28515625" style="55" bestFit="1" customWidth="1"/>
    <col min="1610" max="1610" width="9.140625" style="55"/>
    <col min="1611" max="1611" width="10.28515625" style="55" bestFit="1" customWidth="1"/>
    <col min="1612" max="1612" width="13.140625" style="55" customWidth="1"/>
    <col min="1613" max="1840" width="9.140625" style="55"/>
    <col min="1841" max="1841" width="5.42578125" style="55" customWidth="1"/>
    <col min="1842" max="1842" width="56.140625" style="55" customWidth="1"/>
    <col min="1843" max="1843" width="8.7109375" style="55" customWidth="1"/>
    <col min="1844" max="1844" width="12.140625" style="55" customWidth="1"/>
    <col min="1845" max="1845" width="8.7109375" style="55" customWidth="1"/>
    <col min="1846" max="1846" width="12.140625" style="55" customWidth="1"/>
    <col min="1847" max="1847" width="8.7109375" style="55" customWidth="1"/>
    <col min="1848" max="1848" width="12.140625" style="55" customWidth="1"/>
    <col min="1849" max="1849" width="8.7109375" style="55" customWidth="1"/>
    <col min="1850" max="1850" width="12.140625" style="55" customWidth="1"/>
    <col min="1851" max="1851" width="8.7109375" style="55" customWidth="1"/>
    <col min="1852" max="1852" width="12.140625" style="55" customWidth="1"/>
    <col min="1853" max="1853" width="8.7109375" style="55" customWidth="1"/>
    <col min="1854" max="1854" width="12.140625" style="55" customWidth="1"/>
    <col min="1855" max="1855" width="8.7109375" style="55" customWidth="1"/>
    <col min="1856" max="1856" width="12.140625" style="55" customWidth="1"/>
    <col min="1857" max="1857" width="8.7109375" style="55" customWidth="1"/>
    <col min="1858" max="1858" width="12.140625" style="55" customWidth="1"/>
    <col min="1859" max="1859" width="8.7109375" style="55" customWidth="1"/>
    <col min="1860" max="1860" width="12.140625" style="55" customWidth="1"/>
    <col min="1861" max="1861" width="8.7109375" style="55" customWidth="1"/>
    <col min="1862" max="1862" width="12.140625" style="55" customWidth="1"/>
    <col min="1863" max="1863" width="8.7109375" style="55" customWidth="1"/>
    <col min="1864" max="1864" width="11.28515625" style="55" customWidth="1"/>
    <col min="1865" max="1865" width="11.28515625" style="55" bestFit="1" customWidth="1"/>
    <col min="1866" max="1866" width="9.140625" style="55"/>
    <col min="1867" max="1867" width="10.28515625" style="55" bestFit="1" customWidth="1"/>
    <col min="1868" max="1868" width="13.140625" style="55" customWidth="1"/>
    <col min="1869" max="2096" width="9.140625" style="55"/>
    <col min="2097" max="2097" width="5.42578125" style="55" customWidth="1"/>
    <col min="2098" max="2098" width="56.140625" style="55" customWidth="1"/>
    <col min="2099" max="2099" width="8.7109375" style="55" customWidth="1"/>
    <col min="2100" max="2100" width="12.140625" style="55" customWidth="1"/>
    <col min="2101" max="2101" width="8.7109375" style="55" customWidth="1"/>
    <col min="2102" max="2102" width="12.140625" style="55" customWidth="1"/>
    <col min="2103" max="2103" width="8.7109375" style="55" customWidth="1"/>
    <col min="2104" max="2104" width="12.140625" style="55" customWidth="1"/>
    <col min="2105" max="2105" width="8.7109375" style="55" customWidth="1"/>
    <col min="2106" max="2106" width="12.140625" style="55" customWidth="1"/>
    <col min="2107" max="2107" width="8.7109375" style="55" customWidth="1"/>
    <col min="2108" max="2108" width="12.140625" style="55" customWidth="1"/>
    <col min="2109" max="2109" width="8.7109375" style="55" customWidth="1"/>
    <col min="2110" max="2110" width="12.140625" style="55" customWidth="1"/>
    <col min="2111" max="2111" width="8.7109375" style="55" customWidth="1"/>
    <col min="2112" max="2112" width="12.140625" style="55" customWidth="1"/>
    <col min="2113" max="2113" width="8.7109375" style="55" customWidth="1"/>
    <col min="2114" max="2114" width="12.140625" style="55" customWidth="1"/>
    <col min="2115" max="2115" width="8.7109375" style="55" customWidth="1"/>
    <col min="2116" max="2116" width="12.140625" style="55" customWidth="1"/>
    <col min="2117" max="2117" width="8.7109375" style="55" customWidth="1"/>
    <col min="2118" max="2118" width="12.140625" style="55" customWidth="1"/>
    <col min="2119" max="2119" width="8.7109375" style="55" customWidth="1"/>
    <col min="2120" max="2120" width="11.28515625" style="55" customWidth="1"/>
    <col min="2121" max="2121" width="11.28515625" style="55" bestFit="1" customWidth="1"/>
    <col min="2122" max="2122" width="9.140625" style="55"/>
    <col min="2123" max="2123" width="10.28515625" style="55" bestFit="1" customWidth="1"/>
    <col min="2124" max="2124" width="13.140625" style="55" customWidth="1"/>
    <col min="2125" max="2352" width="9.140625" style="55"/>
    <col min="2353" max="2353" width="5.42578125" style="55" customWidth="1"/>
    <col min="2354" max="2354" width="56.140625" style="55" customWidth="1"/>
    <col min="2355" max="2355" width="8.7109375" style="55" customWidth="1"/>
    <col min="2356" max="2356" width="12.140625" style="55" customWidth="1"/>
    <col min="2357" max="2357" width="8.7109375" style="55" customWidth="1"/>
    <col min="2358" max="2358" width="12.140625" style="55" customWidth="1"/>
    <col min="2359" max="2359" width="8.7109375" style="55" customWidth="1"/>
    <col min="2360" max="2360" width="12.140625" style="55" customWidth="1"/>
    <col min="2361" max="2361" width="8.7109375" style="55" customWidth="1"/>
    <col min="2362" max="2362" width="12.140625" style="55" customWidth="1"/>
    <col min="2363" max="2363" width="8.7109375" style="55" customWidth="1"/>
    <col min="2364" max="2364" width="12.140625" style="55" customWidth="1"/>
    <col min="2365" max="2365" width="8.7109375" style="55" customWidth="1"/>
    <col min="2366" max="2366" width="12.140625" style="55" customWidth="1"/>
    <col min="2367" max="2367" width="8.7109375" style="55" customWidth="1"/>
    <col min="2368" max="2368" width="12.140625" style="55" customWidth="1"/>
    <col min="2369" max="2369" width="8.7109375" style="55" customWidth="1"/>
    <col min="2370" max="2370" width="12.140625" style="55" customWidth="1"/>
    <col min="2371" max="2371" width="8.7109375" style="55" customWidth="1"/>
    <col min="2372" max="2372" width="12.140625" style="55" customWidth="1"/>
    <col min="2373" max="2373" width="8.7109375" style="55" customWidth="1"/>
    <col min="2374" max="2374" width="12.140625" style="55" customWidth="1"/>
    <col min="2375" max="2375" width="8.7109375" style="55" customWidth="1"/>
    <col min="2376" max="2376" width="11.28515625" style="55" customWidth="1"/>
    <col min="2377" max="2377" width="11.28515625" style="55" bestFit="1" customWidth="1"/>
    <col min="2378" max="2378" width="9.140625" style="55"/>
    <col min="2379" max="2379" width="10.28515625" style="55" bestFit="1" customWidth="1"/>
    <col min="2380" max="2380" width="13.140625" style="55" customWidth="1"/>
    <col min="2381" max="2608" width="9.140625" style="55"/>
    <col min="2609" max="2609" width="5.42578125" style="55" customWidth="1"/>
    <col min="2610" max="2610" width="56.140625" style="55" customWidth="1"/>
    <col min="2611" max="2611" width="8.7109375" style="55" customWidth="1"/>
    <col min="2612" max="2612" width="12.140625" style="55" customWidth="1"/>
    <col min="2613" max="2613" width="8.7109375" style="55" customWidth="1"/>
    <col min="2614" max="2614" width="12.140625" style="55" customWidth="1"/>
    <col min="2615" max="2615" width="8.7109375" style="55" customWidth="1"/>
    <col min="2616" max="2616" width="12.140625" style="55" customWidth="1"/>
    <col min="2617" max="2617" width="8.7109375" style="55" customWidth="1"/>
    <col min="2618" max="2618" width="12.140625" style="55" customWidth="1"/>
    <col min="2619" max="2619" width="8.7109375" style="55" customWidth="1"/>
    <col min="2620" max="2620" width="12.140625" style="55" customWidth="1"/>
    <col min="2621" max="2621" width="8.7109375" style="55" customWidth="1"/>
    <col min="2622" max="2622" width="12.140625" style="55" customWidth="1"/>
    <col min="2623" max="2623" width="8.7109375" style="55" customWidth="1"/>
    <col min="2624" max="2624" width="12.140625" style="55" customWidth="1"/>
    <col min="2625" max="2625" width="8.7109375" style="55" customWidth="1"/>
    <col min="2626" max="2626" width="12.140625" style="55" customWidth="1"/>
    <col min="2627" max="2627" width="8.7109375" style="55" customWidth="1"/>
    <col min="2628" max="2628" width="12.140625" style="55" customWidth="1"/>
    <col min="2629" max="2629" width="8.7109375" style="55" customWidth="1"/>
    <col min="2630" max="2630" width="12.140625" style="55" customWidth="1"/>
    <col min="2631" max="2631" width="8.7109375" style="55" customWidth="1"/>
    <col min="2632" max="2632" width="11.28515625" style="55" customWidth="1"/>
    <col min="2633" max="2633" width="11.28515625" style="55" bestFit="1" customWidth="1"/>
    <col min="2634" max="2634" width="9.140625" style="55"/>
    <col min="2635" max="2635" width="10.28515625" style="55" bestFit="1" customWidth="1"/>
    <col min="2636" max="2636" width="13.140625" style="55" customWidth="1"/>
    <col min="2637" max="2864" width="9.140625" style="55"/>
    <col min="2865" max="2865" width="5.42578125" style="55" customWidth="1"/>
    <col min="2866" max="2866" width="56.140625" style="55" customWidth="1"/>
    <col min="2867" max="2867" width="8.7109375" style="55" customWidth="1"/>
    <col min="2868" max="2868" width="12.140625" style="55" customWidth="1"/>
    <col min="2869" max="2869" width="8.7109375" style="55" customWidth="1"/>
    <col min="2870" max="2870" width="12.140625" style="55" customWidth="1"/>
    <col min="2871" max="2871" width="8.7109375" style="55" customWidth="1"/>
    <col min="2872" max="2872" width="12.140625" style="55" customWidth="1"/>
    <col min="2873" max="2873" width="8.7109375" style="55" customWidth="1"/>
    <col min="2874" max="2874" width="12.140625" style="55" customWidth="1"/>
    <col min="2875" max="2875" width="8.7109375" style="55" customWidth="1"/>
    <col min="2876" max="2876" width="12.140625" style="55" customWidth="1"/>
    <col min="2877" max="2877" width="8.7109375" style="55" customWidth="1"/>
    <col min="2878" max="2878" width="12.140625" style="55" customWidth="1"/>
    <col min="2879" max="2879" width="8.7109375" style="55" customWidth="1"/>
    <col min="2880" max="2880" width="12.140625" style="55" customWidth="1"/>
    <col min="2881" max="2881" width="8.7109375" style="55" customWidth="1"/>
    <col min="2882" max="2882" width="12.140625" style="55" customWidth="1"/>
    <col min="2883" max="2883" width="8.7109375" style="55" customWidth="1"/>
    <col min="2884" max="2884" width="12.140625" style="55" customWidth="1"/>
    <col min="2885" max="2885" width="8.7109375" style="55" customWidth="1"/>
    <col min="2886" max="2886" width="12.140625" style="55" customWidth="1"/>
    <col min="2887" max="2887" width="8.7109375" style="55" customWidth="1"/>
    <col min="2888" max="2888" width="11.28515625" style="55" customWidth="1"/>
    <col min="2889" max="2889" width="11.28515625" style="55" bestFit="1" customWidth="1"/>
    <col min="2890" max="2890" width="9.140625" style="55"/>
    <col min="2891" max="2891" width="10.28515625" style="55" bestFit="1" customWidth="1"/>
    <col min="2892" max="2892" width="13.140625" style="55" customWidth="1"/>
    <col min="2893" max="3120" width="9.140625" style="55"/>
    <col min="3121" max="3121" width="5.42578125" style="55" customWidth="1"/>
    <col min="3122" max="3122" width="56.140625" style="55" customWidth="1"/>
    <col min="3123" max="3123" width="8.7109375" style="55" customWidth="1"/>
    <col min="3124" max="3124" width="12.140625" style="55" customWidth="1"/>
    <col min="3125" max="3125" width="8.7109375" style="55" customWidth="1"/>
    <col min="3126" max="3126" width="12.140625" style="55" customWidth="1"/>
    <col min="3127" max="3127" width="8.7109375" style="55" customWidth="1"/>
    <col min="3128" max="3128" width="12.140625" style="55" customWidth="1"/>
    <col min="3129" max="3129" width="8.7109375" style="55" customWidth="1"/>
    <col min="3130" max="3130" width="12.140625" style="55" customWidth="1"/>
    <col min="3131" max="3131" width="8.7109375" style="55" customWidth="1"/>
    <col min="3132" max="3132" width="12.140625" style="55" customWidth="1"/>
    <col min="3133" max="3133" width="8.7109375" style="55" customWidth="1"/>
    <col min="3134" max="3134" width="12.140625" style="55" customWidth="1"/>
    <col min="3135" max="3135" width="8.7109375" style="55" customWidth="1"/>
    <col min="3136" max="3136" width="12.140625" style="55" customWidth="1"/>
    <col min="3137" max="3137" width="8.7109375" style="55" customWidth="1"/>
    <col min="3138" max="3138" width="12.140625" style="55" customWidth="1"/>
    <col min="3139" max="3139" width="8.7109375" style="55" customWidth="1"/>
    <col min="3140" max="3140" width="12.140625" style="55" customWidth="1"/>
    <col min="3141" max="3141" width="8.7109375" style="55" customWidth="1"/>
    <col min="3142" max="3142" width="12.140625" style="55" customWidth="1"/>
    <col min="3143" max="3143" width="8.7109375" style="55" customWidth="1"/>
    <col min="3144" max="3144" width="11.28515625" style="55" customWidth="1"/>
    <col min="3145" max="3145" width="11.28515625" style="55" bestFit="1" customWidth="1"/>
    <col min="3146" max="3146" width="9.140625" style="55"/>
    <col min="3147" max="3147" width="10.28515625" style="55" bestFit="1" customWidth="1"/>
    <col min="3148" max="3148" width="13.140625" style="55" customWidth="1"/>
    <col min="3149" max="3376" width="9.140625" style="55"/>
    <col min="3377" max="3377" width="5.42578125" style="55" customWidth="1"/>
    <col min="3378" max="3378" width="56.140625" style="55" customWidth="1"/>
    <col min="3379" max="3379" width="8.7109375" style="55" customWidth="1"/>
    <col min="3380" max="3380" width="12.140625" style="55" customWidth="1"/>
    <col min="3381" max="3381" width="8.7109375" style="55" customWidth="1"/>
    <col min="3382" max="3382" width="12.140625" style="55" customWidth="1"/>
    <col min="3383" max="3383" width="8.7109375" style="55" customWidth="1"/>
    <col min="3384" max="3384" width="12.140625" style="55" customWidth="1"/>
    <col min="3385" max="3385" width="8.7109375" style="55" customWidth="1"/>
    <col min="3386" max="3386" width="12.140625" style="55" customWidth="1"/>
    <col min="3387" max="3387" width="8.7109375" style="55" customWidth="1"/>
    <col min="3388" max="3388" width="12.140625" style="55" customWidth="1"/>
    <col min="3389" max="3389" width="8.7109375" style="55" customWidth="1"/>
    <col min="3390" max="3390" width="12.140625" style="55" customWidth="1"/>
    <col min="3391" max="3391" width="8.7109375" style="55" customWidth="1"/>
    <col min="3392" max="3392" width="12.140625" style="55" customWidth="1"/>
    <col min="3393" max="3393" width="8.7109375" style="55" customWidth="1"/>
    <col min="3394" max="3394" width="12.140625" style="55" customWidth="1"/>
    <col min="3395" max="3395" width="8.7109375" style="55" customWidth="1"/>
    <col min="3396" max="3396" width="12.140625" style="55" customWidth="1"/>
    <col min="3397" max="3397" width="8.7109375" style="55" customWidth="1"/>
    <col min="3398" max="3398" width="12.140625" style="55" customWidth="1"/>
    <col min="3399" max="3399" width="8.7109375" style="55" customWidth="1"/>
    <col min="3400" max="3400" width="11.28515625" style="55" customWidth="1"/>
    <col min="3401" max="3401" width="11.28515625" style="55" bestFit="1" customWidth="1"/>
    <col min="3402" max="3402" width="9.140625" style="55"/>
    <col min="3403" max="3403" width="10.28515625" style="55" bestFit="1" customWidth="1"/>
    <col min="3404" max="3404" width="13.140625" style="55" customWidth="1"/>
    <col min="3405" max="3632" width="9.140625" style="55"/>
    <col min="3633" max="3633" width="5.42578125" style="55" customWidth="1"/>
    <col min="3634" max="3634" width="56.140625" style="55" customWidth="1"/>
    <col min="3635" max="3635" width="8.7109375" style="55" customWidth="1"/>
    <col min="3636" max="3636" width="12.140625" style="55" customWidth="1"/>
    <col min="3637" max="3637" width="8.7109375" style="55" customWidth="1"/>
    <col min="3638" max="3638" width="12.140625" style="55" customWidth="1"/>
    <col min="3639" max="3639" width="8.7109375" style="55" customWidth="1"/>
    <col min="3640" max="3640" width="12.140625" style="55" customWidth="1"/>
    <col min="3641" max="3641" width="8.7109375" style="55" customWidth="1"/>
    <col min="3642" max="3642" width="12.140625" style="55" customWidth="1"/>
    <col min="3643" max="3643" width="8.7109375" style="55" customWidth="1"/>
    <col min="3644" max="3644" width="12.140625" style="55" customWidth="1"/>
    <col min="3645" max="3645" width="8.7109375" style="55" customWidth="1"/>
    <col min="3646" max="3646" width="12.140625" style="55" customWidth="1"/>
    <col min="3647" max="3647" width="8.7109375" style="55" customWidth="1"/>
    <col min="3648" max="3648" width="12.140625" style="55" customWidth="1"/>
    <col min="3649" max="3649" width="8.7109375" style="55" customWidth="1"/>
    <col min="3650" max="3650" width="12.140625" style="55" customWidth="1"/>
    <col min="3651" max="3651" width="8.7109375" style="55" customWidth="1"/>
    <col min="3652" max="3652" width="12.140625" style="55" customWidth="1"/>
    <col min="3653" max="3653" width="8.7109375" style="55" customWidth="1"/>
    <col min="3654" max="3654" width="12.140625" style="55" customWidth="1"/>
    <col min="3655" max="3655" width="8.7109375" style="55" customWidth="1"/>
    <col min="3656" max="3656" width="11.28515625" style="55" customWidth="1"/>
    <col min="3657" max="3657" width="11.28515625" style="55" bestFit="1" customWidth="1"/>
    <col min="3658" max="3658" width="9.140625" style="55"/>
    <col min="3659" max="3659" width="10.28515625" style="55" bestFit="1" customWidth="1"/>
    <col min="3660" max="3660" width="13.140625" style="55" customWidth="1"/>
    <col min="3661" max="3888" width="9.140625" style="55"/>
    <col min="3889" max="3889" width="5.42578125" style="55" customWidth="1"/>
    <col min="3890" max="3890" width="56.140625" style="55" customWidth="1"/>
    <col min="3891" max="3891" width="8.7109375" style="55" customWidth="1"/>
    <col min="3892" max="3892" width="12.140625" style="55" customWidth="1"/>
    <col min="3893" max="3893" width="8.7109375" style="55" customWidth="1"/>
    <col min="3894" max="3894" width="12.140625" style="55" customWidth="1"/>
    <col min="3895" max="3895" width="8.7109375" style="55" customWidth="1"/>
    <col min="3896" max="3896" width="12.140625" style="55" customWidth="1"/>
    <col min="3897" max="3897" width="8.7109375" style="55" customWidth="1"/>
    <col min="3898" max="3898" width="12.140625" style="55" customWidth="1"/>
    <col min="3899" max="3899" width="8.7109375" style="55" customWidth="1"/>
    <col min="3900" max="3900" width="12.140625" style="55" customWidth="1"/>
    <col min="3901" max="3901" width="8.7109375" style="55" customWidth="1"/>
    <col min="3902" max="3902" width="12.140625" style="55" customWidth="1"/>
    <col min="3903" max="3903" width="8.7109375" style="55" customWidth="1"/>
    <col min="3904" max="3904" width="12.140625" style="55" customWidth="1"/>
    <col min="3905" max="3905" width="8.7109375" style="55" customWidth="1"/>
    <col min="3906" max="3906" width="12.140625" style="55" customWidth="1"/>
    <col min="3907" max="3907" width="8.7109375" style="55" customWidth="1"/>
    <col min="3908" max="3908" width="12.140625" style="55" customWidth="1"/>
    <col min="3909" max="3909" width="8.7109375" style="55" customWidth="1"/>
    <col min="3910" max="3910" width="12.140625" style="55" customWidth="1"/>
    <col min="3911" max="3911" width="8.7109375" style="55" customWidth="1"/>
    <col min="3912" max="3912" width="11.28515625" style="55" customWidth="1"/>
    <col min="3913" max="3913" width="11.28515625" style="55" bestFit="1" customWidth="1"/>
    <col min="3914" max="3914" width="9.140625" style="55"/>
    <col min="3915" max="3915" width="10.28515625" style="55" bestFit="1" customWidth="1"/>
    <col min="3916" max="3916" width="13.140625" style="55" customWidth="1"/>
    <col min="3917" max="4144" width="9.140625" style="55"/>
    <col min="4145" max="4145" width="5.42578125" style="55" customWidth="1"/>
    <col min="4146" max="4146" width="56.140625" style="55" customWidth="1"/>
    <col min="4147" max="4147" width="8.7109375" style="55" customWidth="1"/>
    <col min="4148" max="4148" width="12.140625" style="55" customWidth="1"/>
    <col min="4149" max="4149" width="8.7109375" style="55" customWidth="1"/>
    <col min="4150" max="4150" width="12.140625" style="55" customWidth="1"/>
    <col min="4151" max="4151" width="8.7109375" style="55" customWidth="1"/>
    <col min="4152" max="4152" width="12.140625" style="55" customWidth="1"/>
    <col min="4153" max="4153" width="8.7109375" style="55" customWidth="1"/>
    <col min="4154" max="4154" width="12.140625" style="55" customWidth="1"/>
    <col min="4155" max="4155" width="8.7109375" style="55" customWidth="1"/>
    <col min="4156" max="4156" width="12.140625" style="55" customWidth="1"/>
    <col min="4157" max="4157" width="8.7109375" style="55" customWidth="1"/>
    <col min="4158" max="4158" width="12.140625" style="55" customWidth="1"/>
    <col min="4159" max="4159" width="8.7109375" style="55" customWidth="1"/>
    <col min="4160" max="4160" width="12.140625" style="55" customWidth="1"/>
    <col min="4161" max="4161" width="8.7109375" style="55" customWidth="1"/>
    <col min="4162" max="4162" width="12.140625" style="55" customWidth="1"/>
    <col min="4163" max="4163" width="8.7109375" style="55" customWidth="1"/>
    <col min="4164" max="4164" width="12.140625" style="55" customWidth="1"/>
    <col min="4165" max="4165" width="8.7109375" style="55" customWidth="1"/>
    <col min="4166" max="4166" width="12.140625" style="55" customWidth="1"/>
    <col min="4167" max="4167" width="8.7109375" style="55" customWidth="1"/>
    <col min="4168" max="4168" width="11.28515625" style="55" customWidth="1"/>
    <col min="4169" max="4169" width="11.28515625" style="55" bestFit="1" customWidth="1"/>
    <col min="4170" max="4170" width="9.140625" style="55"/>
    <col min="4171" max="4171" width="10.28515625" style="55" bestFit="1" customWidth="1"/>
    <col min="4172" max="4172" width="13.140625" style="55" customWidth="1"/>
    <col min="4173" max="4400" width="9.140625" style="55"/>
    <col min="4401" max="4401" width="5.42578125" style="55" customWidth="1"/>
    <col min="4402" max="4402" width="56.140625" style="55" customWidth="1"/>
    <col min="4403" max="4403" width="8.7109375" style="55" customWidth="1"/>
    <col min="4404" max="4404" width="12.140625" style="55" customWidth="1"/>
    <col min="4405" max="4405" width="8.7109375" style="55" customWidth="1"/>
    <col min="4406" max="4406" width="12.140625" style="55" customWidth="1"/>
    <col min="4407" max="4407" width="8.7109375" style="55" customWidth="1"/>
    <col min="4408" max="4408" width="12.140625" style="55" customWidth="1"/>
    <col min="4409" max="4409" width="8.7109375" style="55" customWidth="1"/>
    <col min="4410" max="4410" width="12.140625" style="55" customWidth="1"/>
    <col min="4411" max="4411" width="8.7109375" style="55" customWidth="1"/>
    <col min="4412" max="4412" width="12.140625" style="55" customWidth="1"/>
    <col min="4413" max="4413" width="8.7109375" style="55" customWidth="1"/>
    <col min="4414" max="4414" width="12.140625" style="55" customWidth="1"/>
    <col min="4415" max="4415" width="8.7109375" style="55" customWidth="1"/>
    <col min="4416" max="4416" width="12.140625" style="55" customWidth="1"/>
    <col min="4417" max="4417" width="8.7109375" style="55" customWidth="1"/>
    <col min="4418" max="4418" width="12.140625" style="55" customWidth="1"/>
    <col min="4419" max="4419" width="8.7109375" style="55" customWidth="1"/>
    <col min="4420" max="4420" width="12.140625" style="55" customWidth="1"/>
    <col min="4421" max="4421" width="8.7109375" style="55" customWidth="1"/>
    <col min="4422" max="4422" width="12.140625" style="55" customWidth="1"/>
    <col min="4423" max="4423" width="8.7109375" style="55" customWidth="1"/>
    <col min="4424" max="4424" width="11.28515625" style="55" customWidth="1"/>
    <col min="4425" max="4425" width="11.28515625" style="55" bestFit="1" customWidth="1"/>
    <col min="4426" max="4426" width="9.140625" style="55"/>
    <col min="4427" max="4427" width="10.28515625" style="55" bestFit="1" customWidth="1"/>
    <col min="4428" max="4428" width="13.140625" style="55" customWidth="1"/>
    <col min="4429" max="4656" width="9.140625" style="55"/>
    <col min="4657" max="4657" width="5.42578125" style="55" customWidth="1"/>
    <col min="4658" max="4658" width="56.140625" style="55" customWidth="1"/>
    <col min="4659" max="4659" width="8.7109375" style="55" customWidth="1"/>
    <col min="4660" max="4660" width="12.140625" style="55" customWidth="1"/>
    <col min="4661" max="4661" width="8.7109375" style="55" customWidth="1"/>
    <col min="4662" max="4662" width="12.140625" style="55" customWidth="1"/>
    <col min="4663" max="4663" width="8.7109375" style="55" customWidth="1"/>
    <col min="4664" max="4664" width="12.140625" style="55" customWidth="1"/>
    <col min="4665" max="4665" width="8.7109375" style="55" customWidth="1"/>
    <col min="4666" max="4666" width="12.140625" style="55" customWidth="1"/>
    <col min="4667" max="4667" width="8.7109375" style="55" customWidth="1"/>
    <col min="4668" max="4668" width="12.140625" style="55" customWidth="1"/>
    <col min="4669" max="4669" width="8.7109375" style="55" customWidth="1"/>
    <col min="4670" max="4670" width="12.140625" style="55" customWidth="1"/>
    <col min="4671" max="4671" width="8.7109375" style="55" customWidth="1"/>
    <col min="4672" max="4672" width="12.140625" style="55" customWidth="1"/>
    <col min="4673" max="4673" width="8.7109375" style="55" customWidth="1"/>
    <col min="4674" max="4674" width="12.140625" style="55" customWidth="1"/>
    <col min="4675" max="4675" width="8.7109375" style="55" customWidth="1"/>
    <col min="4676" max="4676" width="12.140625" style="55" customWidth="1"/>
    <col min="4677" max="4677" width="8.7109375" style="55" customWidth="1"/>
    <col min="4678" max="4678" width="12.140625" style="55" customWidth="1"/>
    <col min="4679" max="4679" width="8.7109375" style="55" customWidth="1"/>
    <col min="4680" max="4680" width="11.28515625" style="55" customWidth="1"/>
    <col min="4681" max="4681" width="11.28515625" style="55" bestFit="1" customWidth="1"/>
    <col min="4682" max="4682" width="9.140625" style="55"/>
    <col min="4683" max="4683" width="10.28515625" style="55" bestFit="1" customWidth="1"/>
    <col min="4684" max="4684" width="13.140625" style="55" customWidth="1"/>
    <col min="4685" max="4912" width="9.140625" style="55"/>
    <col min="4913" max="4913" width="5.42578125" style="55" customWidth="1"/>
    <col min="4914" max="4914" width="56.140625" style="55" customWidth="1"/>
    <col min="4915" max="4915" width="8.7109375" style="55" customWidth="1"/>
    <col min="4916" max="4916" width="12.140625" style="55" customWidth="1"/>
    <col min="4917" max="4917" width="8.7109375" style="55" customWidth="1"/>
    <col min="4918" max="4918" width="12.140625" style="55" customWidth="1"/>
    <col min="4919" max="4919" width="8.7109375" style="55" customWidth="1"/>
    <col min="4920" max="4920" width="12.140625" style="55" customWidth="1"/>
    <col min="4921" max="4921" width="8.7109375" style="55" customWidth="1"/>
    <col min="4922" max="4922" width="12.140625" style="55" customWidth="1"/>
    <col min="4923" max="4923" width="8.7109375" style="55" customWidth="1"/>
    <col min="4924" max="4924" width="12.140625" style="55" customWidth="1"/>
    <col min="4925" max="4925" width="8.7109375" style="55" customWidth="1"/>
    <col min="4926" max="4926" width="12.140625" style="55" customWidth="1"/>
    <col min="4927" max="4927" width="8.7109375" style="55" customWidth="1"/>
    <col min="4928" max="4928" width="12.140625" style="55" customWidth="1"/>
    <col min="4929" max="4929" width="8.7109375" style="55" customWidth="1"/>
    <col min="4930" max="4930" width="12.140625" style="55" customWidth="1"/>
    <col min="4931" max="4931" width="8.7109375" style="55" customWidth="1"/>
    <col min="4932" max="4932" width="12.140625" style="55" customWidth="1"/>
    <col min="4933" max="4933" width="8.7109375" style="55" customWidth="1"/>
    <col min="4934" max="4934" width="12.140625" style="55" customWidth="1"/>
    <col min="4935" max="4935" width="8.7109375" style="55" customWidth="1"/>
    <col min="4936" max="4936" width="11.28515625" style="55" customWidth="1"/>
    <col min="4937" max="4937" width="11.28515625" style="55" bestFit="1" customWidth="1"/>
    <col min="4938" max="4938" width="9.140625" style="55"/>
    <col min="4939" max="4939" width="10.28515625" style="55" bestFit="1" customWidth="1"/>
    <col min="4940" max="4940" width="13.140625" style="55" customWidth="1"/>
    <col min="4941" max="5168" width="9.140625" style="55"/>
    <col min="5169" max="5169" width="5.42578125" style="55" customWidth="1"/>
    <col min="5170" max="5170" width="56.140625" style="55" customWidth="1"/>
    <col min="5171" max="5171" width="8.7109375" style="55" customWidth="1"/>
    <col min="5172" max="5172" width="12.140625" style="55" customWidth="1"/>
    <col min="5173" max="5173" width="8.7109375" style="55" customWidth="1"/>
    <col min="5174" max="5174" width="12.140625" style="55" customWidth="1"/>
    <col min="5175" max="5175" width="8.7109375" style="55" customWidth="1"/>
    <col min="5176" max="5176" width="12.140625" style="55" customWidth="1"/>
    <col min="5177" max="5177" width="8.7109375" style="55" customWidth="1"/>
    <col min="5178" max="5178" width="12.140625" style="55" customWidth="1"/>
    <col min="5179" max="5179" width="8.7109375" style="55" customWidth="1"/>
    <col min="5180" max="5180" width="12.140625" style="55" customWidth="1"/>
    <col min="5181" max="5181" width="8.7109375" style="55" customWidth="1"/>
    <col min="5182" max="5182" width="12.140625" style="55" customWidth="1"/>
    <col min="5183" max="5183" width="8.7109375" style="55" customWidth="1"/>
    <col min="5184" max="5184" width="12.140625" style="55" customWidth="1"/>
    <col min="5185" max="5185" width="8.7109375" style="55" customWidth="1"/>
    <col min="5186" max="5186" width="12.140625" style="55" customWidth="1"/>
    <col min="5187" max="5187" width="8.7109375" style="55" customWidth="1"/>
    <col min="5188" max="5188" width="12.140625" style="55" customWidth="1"/>
    <col min="5189" max="5189" width="8.7109375" style="55" customWidth="1"/>
    <col min="5190" max="5190" width="12.140625" style="55" customWidth="1"/>
    <col min="5191" max="5191" width="8.7109375" style="55" customWidth="1"/>
    <col min="5192" max="5192" width="11.28515625" style="55" customWidth="1"/>
    <col min="5193" max="5193" width="11.28515625" style="55" bestFit="1" customWidth="1"/>
    <col min="5194" max="5194" width="9.140625" style="55"/>
    <col min="5195" max="5195" width="10.28515625" style="55" bestFit="1" customWidth="1"/>
    <col min="5196" max="5196" width="13.140625" style="55" customWidth="1"/>
    <col min="5197" max="5424" width="9.140625" style="55"/>
    <col min="5425" max="5425" width="5.42578125" style="55" customWidth="1"/>
    <col min="5426" max="5426" width="56.140625" style="55" customWidth="1"/>
    <col min="5427" max="5427" width="8.7109375" style="55" customWidth="1"/>
    <col min="5428" max="5428" width="12.140625" style="55" customWidth="1"/>
    <col min="5429" max="5429" width="8.7109375" style="55" customWidth="1"/>
    <col min="5430" max="5430" width="12.140625" style="55" customWidth="1"/>
    <col min="5431" max="5431" width="8.7109375" style="55" customWidth="1"/>
    <col min="5432" max="5432" width="12.140625" style="55" customWidth="1"/>
    <col min="5433" max="5433" width="8.7109375" style="55" customWidth="1"/>
    <col min="5434" max="5434" width="12.140625" style="55" customWidth="1"/>
    <col min="5435" max="5435" width="8.7109375" style="55" customWidth="1"/>
    <col min="5436" max="5436" width="12.140625" style="55" customWidth="1"/>
    <col min="5437" max="5437" width="8.7109375" style="55" customWidth="1"/>
    <col min="5438" max="5438" width="12.140625" style="55" customWidth="1"/>
    <col min="5439" max="5439" width="8.7109375" style="55" customWidth="1"/>
    <col min="5440" max="5440" width="12.140625" style="55" customWidth="1"/>
    <col min="5441" max="5441" width="8.7109375" style="55" customWidth="1"/>
    <col min="5442" max="5442" width="12.140625" style="55" customWidth="1"/>
    <col min="5443" max="5443" width="8.7109375" style="55" customWidth="1"/>
    <col min="5444" max="5444" width="12.140625" style="55" customWidth="1"/>
    <col min="5445" max="5445" width="8.7109375" style="55" customWidth="1"/>
    <col min="5446" max="5446" width="12.140625" style="55" customWidth="1"/>
    <col min="5447" max="5447" width="8.7109375" style="55" customWidth="1"/>
    <col min="5448" max="5448" width="11.28515625" style="55" customWidth="1"/>
    <col min="5449" max="5449" width="11.28515625" style="55" bestFit="1" customWidth="1"/>
    <col min="5450" max="5450" width="9.140625" style="55"/>
    <col min="5451" max="5451" width="10.28515625" style="55" bestFit="1" customWidth="1"/>
    <col min="5452" max="5452" width="13.140625" style="55" customWidth="1"/>
    <col min="5453" max="5680" width="9.140625" style="55"/>
    <col min="5681" max="5681" width="5.42578125" style="55" customWidth="1"/>
    <col min="5682" max="5682" width="56.140625" style="55" customWidth="1"/>
    <col min="5683" max="5683" width="8.7109375" style="55" customWidth="1"/>
    <col min="5684" max="5684" width="12.140625" style="55" customWidth="1"/>
    <col min="5685" max="5685" width="8.7109375" style="55" customWidth="1"/>
    <col min="5686" max="5686" width="12.140625" style="55" customWidth="1"/>
    <col min="5687" max="5687" width="8.7109375" style="55" customWidth="1"/>
    <col min="5688" max="5688" width="12.140625" style="55" customWidth="1"/>
    <col min="5689" max="5689" width="8.7109375" style="55" customWidth="1"/>
    <col min="5690" max="5690" width="12.140625" style="55" customWidth="1"/>
    <col min="5691" max="5691" width="8.7109375" style="55" customWidth="1"/>
    <col min="5692" max="5692" width="12.140625" style="55" customWidth="1"/>
    <col min="5693" max="5693" width="8.7109375" style="55" customWidth="1"/>
    <col min="5694" max="5694" width="12.140625" style="55" customWidth="1"/>
    <col min="5695" max="5695" width="8.7109375" style="55" customWidth="1"/>
    <col min="5696" max="5696" width="12.140625" style="55" customWidth="1"/>
    <col min="5697" max="5697" width="8.7109375" style="55" customWidth="1"/>
    <col min="5698" max="5698" width="12.140625" style="55" customWidth="1"/>
    <col min="5699" max="5699" width="8.7109375" style="55" customWidth="1"/>
    <col min="5700" max="5700" width="12.140625" style="55" customWidth="1"/>
    <col min="5701" max="5701" width="8.7109375" style="55" customWidth="1"/>
    <col min="5702" max="5702" width="12.140625" style="55" customWidth="1"/>
    <col min="5703" max="5703" width="8.7109375" style="55" customWidth="1"/>
    <col min="5704" max="5704" width="11.28515625" style="55" customWidth="1"/>
    <col min="5705" max="5705" width="11.28515625" style="55" bestFit="1" customWidth="1"/>
    <col min="5706" max="5706" width="9.140625" style="55"/>
    <col min="5707" max="5707" width="10.28515625" style="55" bestFit="1" customWidth="1"/>
    <col min="5708" max="5708" width="13.140625" style="55" customWidth="1"/>
    <col min="5709" max="5936" width="9.140625" style="55"/>
    <col min="5937" max="5937" width="5.42578125" style="55" customWidth="1"/>
    <col min="5938" max="5938" width="56.140625" style="55" customWidth="1"/>
    <col min="5939" max="5939" width="8.7109375" style="55" customWidth="1"/>
    <col min="5940" max="5940" width="12.140625" style="55" customWidth="1"/>
    <col min="5941" max="5941" width="8.7109375" style="55" customWidth="1"/>
    <col min="5942" max="5942" width="12.140625" style="55" customWidth="1"/>
    <col min="5943" max="5943" width="8.7109375" style="55" customWidth="1"/>
    <col min="5944" max="5944" width="12.140625" style="55" customWidth="1"/>
    <col min="5945" max="5945" width="8.7109375" style="55" customWidth="1"/>
    <col min="5946" max="5946" width="12.140625" style="55" customWidth="1"/>
    <col min="5947" max="5947" width="8.7109375" style="55" customWidth="1"/>
    <col min="5948" max="5948" width="12.140625" style="55" customWidth="1"/>
    <col min="5949" max="5949" width="8.7109375" style="55" customWidth="1"/>
    <col min="5950" max="5950" width="12.140625" style="55" customWidth="1"/>
    <col min="5951" max="5951" width="8.7109375" style="55" customWidth="1"/>
    <col min="5952" max="5952" width="12.140625" style="55" customWidth="1"/>
    <col min="5953" max="5953" width="8.7109375" style="55" customWidth="1"/>
    <col min="5954" max="5954" width="12.140625" style="55" customWidth="1"/>
    <col min="5955" max="5955" width="8.7109375" style="55" customWidth="1"/>
    <col min="5956" max="5956" width="12.140625" style="55" customWidth="1"/>
    <col min="5957" max="5957" width="8.7109375" style="55" customWidth="1"/>
    <col min="5958" max="5958" width="12.140625" style="55" customWidth="1"/>
    <col min="5959" max="5959" width="8.7109375" style="55" customWidth="1"/>
    <col min="5960" max="5960" width="11.28515625" style="55" customWidth="1"/>
    <col min="5961" max="5961" width="11.28515625" style="55" bestFit="1" customWidth="1"/>
    <col min="5962" max="5962" width="9.140625" style="55"/>
    <col min="5963" max="5963" width="10.28515625" style="55" bestFit="1" customWidth="1"/>
    <col min="5964" max="5964" width="13.140625" style="55" customWidth="1"/>
    <col min="5965" max="6192" width="9.140625" style="55"/>
    <col min="6193" max="6193" width="5.42578125" style="55" customWidth="1"/>
    <col min="6194" max="6194" width="56.140625" style="55" customWidth="1"/>
    <col min="6195" max="6195" width="8.7109375" style="55" customWidth="1"/>
    <col min="6196" max="6196" width="12.140625" style="55" customWidth="1"/>
    <col min="6197" max="6197" width="8.7109375" style="55" customWidth="1"/>
    <col min="6198" max="6198" width="12.140625" style="55" customWidth="1"/>
    <col min="6199" max="6199" width="8.7109375" style="55" customWidth="1"/>
    <col min="6200" max="6200" width="12.140625" style="55" customWidth="1"/>
    <col min="6201" max="6201" width="8.7109375" style="55" customWidth="1"/>
    <col min="6202" max="6202" width="12.140625" style="55" customWidth="1"/>
    <col min="6203" max="6203" width="8.7109375" style="55" customWidth="1"/>
    <col min="6204" max="6204" width="12.140625" style="55" customWidth="1"/>
    <col min="6205" max="6205" width="8.7109375" style="55" customWidth="1"/>
    <col min="6206" max="6206" width="12.140625" style="55" customWidth="1"/>
    <col min="6207" max="6207" width="8.7109375" style="55" customWidth="1"/>
    <col min="6208" max="6208" width="12.140625" style="55" customWidth="1"/>
    <col min="6209" max="6209" width="8.7109375" style="55" customWidth="1"/>
    <col min="6210" max="6210" width="12.140625" style="55" customWidth="1"/>
    <col min="6211" max="6211" width="8.7109375" style="55" customWidth="1"/>
    <col min="6212" max="6212" width="12.140625" style="55" customWidth="1"/>
    <col min="6213" max="6213" width="8.7109375" style="55" customWidth="1"/>
    <col min="6214" max="6214" width="12.140625" style="55" customWidth="1"/>
    <col min="6215" max="6215" width="8.7109375" style="55" customWidth="1"/>
    <col min="6216" max="6216" width="11.28515625" style="55" customWidth="1"/>
    <col min="6217" max="6217" width="11.28515625" style="55" bestFit="1" customWidth="1"/>
    <col min="6218" max="6218" width="9.140625" style="55"/>
    <col min="6219" max="6219" width="10.28515625" style="55" bestFit="1" customWidth="1"/>
    <col min="6220" max="6220" width="13.140625" style="55" customWidth="1"/>
    <col min="6221" max="6448" width="9.140625" style="55"/>
    <col min="6449" max="6449" width="5.42578125" style="55" customWidth="1"/>
    <col min="6450" max="6450" width="56.140625" style="55" customWidth="1"/>
    <col min="6451" max="6451" width="8.7109375" style="55" customWidth="1"/>
    <col min="6452" max="6452" width="12.140625" style="55" customWidth="1"/>
    <col min="6453" max="6453" width="8.7109375" style="55" customWidth="1"/>
    <col min="6454" max="6454" width="12.140625" style="55" customWidth="1"/>
    <col min="6455" max="6455" width="8.7109375" style="55" customWidth="1"/>
    <col min="6456" max="6456" width="12.140625" style="55" customWidth="1"/>
    <col min="6457" max="6457" width="8.7109375" style="55" customWidth="1"/>
    <col min="6458" max="6458" width="12.140625" style="55" customWidth="1"/>
    <col min="6459" max="6459" width="8.7109375" style="55" customWidth="1"/>
    <col min="6460" max="6460" width="12.140625" style="55" customWidth="1"/>
    <col min="6461" max="6461" width="8.7109375" style="55" customWidth="1"/>
    <col min="6462" max="6462" width="12.140625" style="55" customWidth="1"/>
    <col min="6463" max="6463" width="8.7109375" style="55" customWidth="1"/>
    <col min="6464" max="6464" width="12.140625" style="55" customWidth="1"/>
    <col min="6465" max="6465" width="8.7109375" style="55" customWidth="1"/>
    <col min="6466" max="6466" width="12.140625" style="55" customWidth="1"/>
    <col min="6467" max="6467" width="8.7109375" style="55" customWidth="1"/>
    <col min="6468" max="6468" width="12.140625" style="55" customWidth="1"/>
    <col min="6469" max="6469" width="8.7109375" style="55" customWidth="1"/>
    <col min="6470" max="6470" width="12.140625" style="55" customWidth="1"/>
    <col min="6471" max="6471" width="8.7109375" style="55" customWidth="1"/>
    <col min="6472" max="6472" width="11.28515625" style="55" customWidth="1"/>
    <col min="6473" max="6473" width="11.28515625" style="55" bestFit="1" customWidth="1"/>
    <col min="6474" max="6474" width="9.140625" style="55"/>
    <col min="6475" max="6475" width="10.28515625" style="55" bestFit="1" customWidth="1"/>
    <col min="6476" max="6476" width="13.140625" style="55" customWidth="1"/>
    <col min="6477" max="6704" width="9.140625" style="55"/>
    <col min="6705" max="6705" width="5.42578125" style="55" customWidth="1"/>
    <col min="6706" max="6706" width="56.140625" style="55" customWidth="1"/>
    <col min="6707" max="6707" width="8.7109375" style="55" customWidth="1"/>
    <col min="6708" max="6708" width="12.140625" style="55" customWidth="1"/>
    <col min="6709" max="6709" width="8.7109375" style="55" customWidth="1"/>
    <col min="6710" max="6710" width="12.140625" style="55" customWidth="1"/>
    <col min="6711" max="6711" width="8.7109375" style="55" customWidth="1"/>
    <col min="6712" max="6712" width="12.140625" style="55" customWidth="1"/>
    <col min="6713" max="6713" width="8.7109375" style="55" customWidth="1"/>
    <col min="6714" max="6714" width="12.140625" style="55" customWidth="1"/>
    <col min="6715" max="6715" width="8.7109375" style="55" customWidth="1"/>
    <col min="6716" max="6716" width="12.140625" style="55" customWidth="1"/>
    <col min="6717" max="6717" width="8.7109375" style="55" customWidth="1"/>
    <col min="6718" max="6718" width="12.140625" style="55" customWidth="1"/>
    <col min="6719" max="6719" width="8.7109375" style="55" customWidth="1"/>
    <col min="6720" max="6720" width="12.140625" style="55" customWidth="1"/>
    <col min="6721" max="6721" width="8.7109375" style="55" customWidth="1"/>
    <col min="6722" max="6722" width="12.140625" style="55" customWidth="1"/>
    <col min="6723" max="6723" width="8.7109375" style="55" customWidth="1"/>
    <col min="6724" max="6724" width="12.140625" style="55" customWidth="1"/>
    <col min="6725" max="6725" width="8.7109375" style="55" customWidth="1"/>
    <col min="6726" max="6726" width="12.140625" style="55" customWidth="1"/>
    <col min="6727" max="6727" width="8.7109375" style="55" customWidth="1"/>
    <col min="6728" max="6728" width="11.28515625" style="55" customWidth="1"/>
    <col min="6729" max="6729" width="11.28515625" style="55" bestFit="1" customWidth="1"/>
    <col min="6730" max="6730" width="9.140625" style="55"/>
    <col min="6731" max="6731" width="10.28515625" style="55" bestFit="1" customWidth="1"/>
    <col min="6732" max="6732" width="13.140625" style="55" customWidth="1"/>
    <col min="6733" max="6960" width="9.140625" style="55"/>
    <col min="6961" max="6961" width="5.42578125" style="55" customWidth="1"/>
    <col min="6962" max="6962" width="56.140625" style="55" customWidth="1"/>
    <col min="6963" max="6963" width="8.7109375" style="55" customWidth="1"/>
    <col min="6964" max="6964" width="12.140625" style="55" customWidth="1"/>
    <col min="6965" max="6965" width="8.7109375" style="55" customWidth="1"/>
    <col min="6966" max="6966" width="12.140625" style="55" customWidth="1"/>
    <col min="6967" max="6967" width="8.7109375" style="55" customWidth="1"/>
    <col min="6968" max="6968" width="12.140625" style="55" customWidth="1"/>
    <col min="6969" max="6969" width="8.7109375" style="55" customWidth="1"/>
    <col min="6970" max="6970" width="12.140625" style="55" customWidth="1"/>
    <col min="6971" max="6971" width="8.7109375" style="55" customWidth="1"/>
    <col min="6972" max="6972" width="12.140625" style="55" customWidth="1"/>
    <col min="6973" max="6973" width="8.7109375" style="55" customWidth="1"/>
    <col min="6974" max="6974" width="12.140625" style="55" customWidth="1"/>
    <col min="6975" max="6975" width="8.7109375" style="55" customWidth="1"/>
    <col min="6976" max="6976" width="12.140625" style="55" customWidth="1"/>
    <col min="6977" max="6977" width="8.7109375" style="55" customWidth="1"/>
    <col min="6978" max="6978" width="12.140625" style="55" customWidth="1"/>
    <col min="6979" max="6979" width="8.7109375" style="55" customWidth="1"/>
    <col min="6980" max="6980" width="12.140625" style="55" customWidth="1"/>
    <col min="6981" max="6981" width="8.7109375" style="55" customWidth="1"/>
    <col min="6982" max="6982" width="12.140625" style="55" customWidth="1"/>
    <col min="6983" max="6983" width="8.7109375" style="55" customWidth="1"/>
    <col min="6984" max="6984" width="11.28515625" style="55" customWidth="1"/>
    <col min="6985" max="6985" width="11.28515625" style="55" bestFit="1" customWidth="1"/>
    <col min="6986" max="6986" width="9.140625" style="55"/>
    <col min="6987" max="6987" width="10.28515625" style="55" bestFit="1" customWidth="1"/>
    <col min="6988" max="6988" width="13.140625" style="55" customWidth="1"/>
    <col min="6989" max="7216" width="9.140625" style="55"/>
    <col min="7217" max="7217" width="5.42578125" style="55" customWidth="1"/>
    <col min="7218" max="7218" width="56.140625" style="55" customWidth="1"/>
    <col min="7219" max="7219" width="8.7109375" style="55" customWidth="1"/>
    <col min="7220" max="7220" width="12.140625" style="55" customWidth="1"/>
    <col min="7221" max="7221" width="8.7109375" style="55" customWidth="1"/>
    <col min="7222" max="7222" width="12.140625" style="55" customWidth="1"/>
    <col min="7223" max="7223" width="8.7109375" style="55" customWidth="1"/>
    <col min="7224" max="7224" width="12.140625" style="55" customWidth="1"/>
    <col min="7225" max="7225" width="8.7109375" style="55" customWidth="1"/>
    <col min="7226" max="7226" width="12.140625" style="55" customWidth="1"/>
    <col min="7227" max="7227" width="8.7109375" style="55" customWidth="1"/>
    <col min="7228" max="7228" width="12.140625" style="55" customWidth="1"/>
    <col min="7229" max="7229" width="8.7109375" style="55" customWidth="1"/>
    <col min="7230" max="7230" width="12.140625" style="55" customWidth="1"/>
    <col min="7231" max="7231" width="8.7109375" style="55" customWidth="1"/>
    <col min="7232" max="7232" width="12.140625" style="55" customWidth="1"/>
    <col min="7233" max="7233" width="8.7109375" style="55" customWidth="1"/>
    <col min="7234" max="7234" width="12.140625" style="55" customWidth="1"/>
    <col min="7235" max="7235" width="8.7109375" style="55" customWidth="1"/>
    <col min="7236" max="7236" width="12.140625" style="55" customWidth="1"/>
    <col min="7237" max="7237" width="8.7109375" style="55" customWidth="1"/>
    <col min="7238" max="7238" width="12.140625" style="55" customWidth="1"/>
    <col min="7239" max="7239" width="8.7109375" style="55" customWidth="1"/>
    <col min="7240" max="7240" width="11.28515625" style="55" customWidth="1"/>
    <col min="7241" max="7241" width="11.28515625" style="55" bestFit="1" customWidth="1"/>
    <col min="7242" max="7242" width="9.140625" style="55"/>
    <col min="7243" max="7243" width="10.28515625" style="55" bestFit="1" customWidth="1"/>
    <col min="7244" max="7244" width="13.140625" style="55" customWidth="1"/>
    <col min="7245" max="7472" width="9.140625" style="55"/>
    <col min="7473" max="7473" width="5.42578125" style="55" customWidth="1"/>
    <col min="7474" max="7474" width="56.140625" style="55" customWidth="1"/>
    <col min="7475" max="7475" width="8.7109375" style="55" customWidth="1"/>
    <col min="7476" max="7476" width="12.140625" style="55" customWidth="1"/>
    <col min="7477" max="7477" width="8.7109375" style="55" customWidth="1"/>
    <col min="7478" max="7478" width="12.140625" style="55" customWidth="1"/>
    <col min="7479" max="7479" width="8.7109375" style="55" customWidth="1"/>
    <col min="7480" max="7480" width="12.140625" style="55" customWidth="1"/>
    <col min="7481" max="7481" width="8.7109375" style="55" customWidth="1"/>
    <col min="7482" max="7482" width="12.140625" style="55" customWidth="1"/>
    <col min="7483" max="7483" width="8.7109375" style="55" customWidth="1"/>
    <col min="7484" max="7484" width="12.140625" style="55" customWidth="1"/>
    <col min="7485" max="7485" width="8.7109375" style="55" customWidth="1"/>
    <col min="7486" max="7486" width="12.140625" style="55" customWidth="1"/>
    <col min="7487" max="7487" width="8.7109375" style="55" customWidth="1"/>
    <col min="7488" max="7488" width="12.140625" style="55" customWidth="1"/>
    <col min="7489" max="7489" width="8.7109375" style="55" customWidth="1"/>
    <col min="7490" max="7490" width="12.140625" style="55" customWidth="1"/>
    <col min="7491" max="7491" width="8.7109375" style="55" customWidth="1"/>
    <col min="7492" max="7492" width="12.140625" style="55" customWidth="1"/>
    <col min="7493" max="7493" width="8.7109375" style="55" customWidth="1"/>
    <col min="7494" max="7494" width="12.140625" style="55" customWidth="1"/>
    <col min="7495" max="7495" width="8.7109375" style="55" customWidth="1"/>
    <col min="7496" max="7496" width="11.28515625" style="55" customWidth="1"/>
    <col min="7497" max="7497" width="11.28515625" style="55" bestFit="1" customWidth="1"/>
    <col min="7498" max="7498" width="9.140625" style="55"/>
    <col min="7499" max="7499" width="10.28515625" style="55" bestFit="1" customWidth="1"/>
    <col min="7500" max="7500" width="13.140625" style="55" customWidth="1"/>
    <col min="7501" max="7728" width="9.140625" style="55"/>
    <col min="7729" max="7729" width="5.42578125" style="55" customWidth="1"/>
    <col min="7730" max="7730" width="56.140625" style="55" customWidth="1"/>
    <col min="7731" max="7731" width="8.7109375" style="55" customWidth="1"/>
    <col min="7732" max="7732" width="12.140625" style="55" customWidth="1"/>
    <col min="7733" max="7733" width="8.7109375" style="55" customWidth="1"/>
    <col min="7734" max="7734" width="12.140625" style="55" customWidth="1"/>
    <col min="7735" max="7735" width="8.7109375" style="55" customWidth="1"/>
    <col min="7736" max="7736" width="12.140625" style="55" customWidth="1"/>
    <col min="7737" max="7737" width="8.7109375" style="55" customWidth="1"/>
    <col min="7738" max="7738" width="12.140625" style="55" customWidth="1"/>
    <col min="7739" max="7739" width="8.7109375" style="55" customWidth="1"/>
    <col min="7740" max="7740" width="12.140625" style="55" customWidth="1"/>
    <col min="7741" max="7741" width="8.7109375" style="55" customWidth="1"/>
    <col min="7742" max="7742" width="12.140625" style="55" customWidth="1"/>
    <col min="7743" max="7743" width="8.7109375" style="55" customWidth="1"/>
    <col min="7744" max="7744" width="12.140625" style="55" customWidth="1"/>
    <col min="7745" max="7745" width="8.7109375" style="55" customWidth="1"/>
    <col min="7746" max="7746" width="12.140625" style="55" customWidth="1"/>
    <col min="7747" max="7747" width="8.7109375" style="55" customWidth="1"/>
    <col min="7748" max="7748" width="12.140625" style="55" customWidth="1"/>
    <col min="7749" max="7749" width="8.7109375" style="55" customWidth="1"/>
    <col min="7750" max="7750" width="12.140625" style="55" customWidth="1"/>
    <col min="7751" max="7751" width="8.7109375" style="55" customWidth="1"/>
    <col min="7752" max="7752" width="11.28515625" style="55" customWidth="1"/>
    <col min="7753" max="7753" width="11.28515625" style="55" bestFit="1" customWidth="1"/>
    <col min="7754" max="7754" width="9.140625" style="55"/>
    <col min="7755" max="7755" width="10.28515625" style="55" bestFit="1" customWidth="1"/>
    <col min="7756" max="7756" width="13.140625" style="55" customWidth="1"/>
    <col min="7757" max="7984" width="9.140625" style="55"/>
    <col min="7985" max="7985" width="5.42578125" style="55" customWidth="1"/>
    <col min="7986" max="7986" width="56.140625" style="55" customWidth="1"/>
    <col min="7987" max="7987" width="8.7109375" style="55" customWidth="1"/>
    <col min="7988" max="7988" width="12.140625" style="55" customWidth="1"/>
    <col min="7989" max="7989" width="8.7109375" style="55" customWidth="1"/>
    <col min="7990" max="7990" width="12.140625" style="55" customWidth="1"/>
    <col min="7991" max="7991" width="8.7109375" style="55" customWidth="1"/>
    <col min="7992" max="7992" width="12.140625" style="55" customWidth="1"/>
    <col min="7993" max="7993" width="8.7109375" style="55" customWidth="1"/>
    <col min="7994" max="7994" width="12.140625" style="55" customWidth="1"/>
    <col min="7995" max="7995" width="8.7109375" style="55" customWidth="1"/>
    <col min="7996" max="7996" width="12.140625" style="55" customWidth="1"/>
    <col min="7997" max="7997" width="8.7109375" style="55" customWidth="1"/>
    <col min="7998" max="7998" width="12.140625" style="55" customWidth="1"/>
    <col min="7999" max="7999" width="8.7109375" style="55" customWidth="1"/>
    <col min="8000" max="8000" width="12.140625" style="55" customWidth="1"/>
    <col min="8001" max="8001" width="8.7109375" style="55" customWidth="1"/>
    <col min="8002" max="8002" width="12.140625" style="55" customWidth="1"/>
    <col min="8003" max="8003" width="8.7109375" style="55" customWidth="1"/>
    <col min="8004" max="8004" width="12.140625" style="55" customWidth="1"/>
    <col min="8005" max="8005" width="8.7109375" style="55" customWidth="1"/>
    <col min="8006" max="8006" width="12.140625" style="55" customWidth="1"/>
    <col min="8007" max="8007" width="8.7109375" style="55" customWidth="1"/>
    <col min="8008" max="8008" width="11.28515625" style="55" customWidth="1"/>
    <col min="8009" max="8009" width="11.28515625" style="55" bestFit="1" customWidth="1"/>
    <col min="8010" max="8010" width="9.140625" style="55"/>
    <col min="8011" max="8011" width="10.28515625" style="55" bestFit="1" customWidth="1"/>
    <col min="8012" max="8012" width="13.140625" style="55" customWidth="1"/>
    <col min="8013" max="8240" width="9.140625" style="55"/>
    <col min="8241" max="8241" width="5.42578125" style="55" customWidth="1"/>
    <col min="8242" max="8242" width="56.140625" style="55" customWidth="1"/>
    <col min="8243" max="8243" width="8.7109375" style="55" customWidth="1"/>
    <col min="8244" max="8244" width="12.140625" style="55" customWidth="1"/>
    <col min="8245" max="8245" width="8.7109375" style="55" customWidth="1"/>
    <col min="8246" max="8246" width="12.140625" style="55" customWidth="1"/>
    <col min="8247" max="8247" width="8.7109375" style="55" customWidth="1"/>
    <col min="8248" max="8248" width="12.140625" style="55" customWidth="1"/>
    <col min="8249" max="8249" width="8.7109375" style="55" customWidth="1"/>
    <col min="8250" max="8250" width="12.140625" style="55" customWidth="1"/>
    <col min="8251" max="8251" width="8.7109375" style="55" customWidth="1"/>
    <col min="8252" max="8252" width="12.140625" style="55" customWidth="1"/>
    <col min="8253" max="8253" width="8.7109375" style="55" customWidth="1"/>
    <col min="8254" max="8254" width="12.140625" style="55" customWidth="1"/>
    <col min="8255" max="8255" width="8.7109375" style="55" customWidth="1"/>
    <col min="8256" max="8256" width="12.140625" style="55" customWidth="1"/>
    <col min="8257" max="8257" width="8.7109375" style="55" customWidth="1"/>
    <col min="8258" max="8258" width="12.140625" style="55" customWidth="1"/>
    <col min="8259" max="8259" width="8.7109375" style="55" customWidth="1"/>
    <col min="8260" max="8260" width="12.140625" style="55" customWidth="1"/>
    <col min="8261" max="8261" width="8.7109375" style="55" customWidth="1"/>
    <col min="8262" max="8262" width="12.140625" style="55" customWidth="1"/>
    <col min="8263" max="8263" width="8.7109375" style="55" customWidth="1"/>
    <col min="8264" max="8264" width="11.28515625" style="55" customWidth="1"/>
    <col min="8265" max="8265" width="11.28515625" style="55" bestFit="1" customWidth="1"/>
    <col min="8266" max="8266" width="9.140625" style="55"/>
    <col min="8267" max="8267" width="10.28515625" style="55" bestFit="1" customWidth="1"/>
    <col min="8268" max="8268" width="13.140625" style="55" customWidth="1"/>
    <col min="8269" max="8496" width="9.140625" style="55"/>
    <col min="8497" max="8497" width="5.42578125" style="55" customWidth="1"/>
    <col min="8498" max="8498" width="56.140625" style="55" customWidth="1"/>
    <col min="8499" max="8499" width="8.7109375" style="55" customWidth="1"/>
    <col min="8500" max="8500" width="12.140625" style="55" customWidth="1"/>
    <col min="8501" max="8501" width="8.7109375" style="55" customWidth="1"/>
    <col min="8502" max="8502" width="12.140625" style="55" customWidth="1"/>
    <col min="8503" max="8503" width="8.7109375" style="55" customWidth="1"/>
    <col min="8504" max="8504" width="12.140625" style="55" customWidth="1"/>
    <col min="8505" max="8505" width="8.7109375" style="55" customWidth="1"/>
    <col min="8506" max="8506" width="12.140625" style="55" customWidth="1"/>
    <col min="8507" max="8507" width="8.7109375" style="55" customWidth="1"/>
    <col min="8508" max="8508" width="12.140625" style="55" customWidth="1"/>
    <col min="8509" max="8509" width="8.7109375" style="55" customWidth="1"/>
    <col min="8510" max="8510" width="12.140625" style="55" customWidth="1"/>
    <col min="8511" max="8511" width="8.7109375" style="55" customWidth="1"/>
    <col min="8512" max="8512" width="12.140625" style="55" customWidth="1"/>
    <col min="8513" max="8513" width="8.7109375" style="55" customWidth="1"/>
    <col min="8514" max="8514" width="12.140625" style="55" customWidth="1"/>
    <col min="8515" max="8515" width="8.7109375" style="55" customWidth="1"/>
    <col min="8516" max="8516" width="12.140625" style="55" customWidth="1"/>
    <col min="8517" max="8517" width="8.7109375" style="55" customWidth="1"/>
    <col min="8518" max="8518" width="12.140625" style="55" customWidth="1"/>
    <col min="8519" max="8519" width="8.7109375" style="55" customWidth="1"/>
    <col min="8520" max="8520" width="11.28515625" style="55" customWidth="1"/>
    <col min="8521" max="8521" width="11.28515625" style="55" bestFit="1" customWidth="1"/>
    <col min="8522" max="8522" width="9.140625" style="55"/>
    <col min="8523" max="8523" width="10.28515625" style="55" bestFit="1" customWidth="1"/>
    <col min="8524" max="8524" width="13.140625" style="55" customWidth="1"/>
    <col min="8525" max="8752" width="9.140625" style="55"/>
    <col min="8753" max="8753" width="5.42578125" style="55" customWidth="1"/>
    <col min="8754" max="8754" width="56.140625" style="55" customWidth="1"/>
    <col min="8755" max="8755" width="8.7109375" style="55" customWidth="1"/>
    <col min="8756" max="8756" width="12.140625" style="55" customWidth="1"/>
    <col min="8757" max="8757" width="8.7109375" style="55" customWidth="1"/>
    <col min="8758" max="8758" width="12.140625" style="55" customWidth="1"/>
    <col min="8759" max="8759" width="8.7109375" style="55" customWidth="1"/>
    <col min="8760" max="8760" width="12.140625" style="55" customWidth="1"/>
    <col min="8761" max="8761" width="8.7109375" style="55" customWidth="1"/>
    <col min="8762" max="8762" width="12.140625" style="55" customWidth="1"/>
    <col min="8763" max="8763" width="8.7109375" style="55" customWidth="1"/>
    <col min="8764" max="8764" width="12.140625" style="55" customWidth="1"/>
    <col min="8765" max="8765" width="8.7109375" style="55" customWidth="1"/>
    <col min="8766" max="8766" width="12.140625" style="55" customWidth="1"/>
    <col min="8767" max="8767" width="8.7109375" style="55" customWidth="1"/>
    <col min="8768" max="8768" width="12.140625" style="55" customWidth="1"/>
    <col min="8769" max="8769" width="8.7109375" style="55" customWidth="1"/>
    <col min="8770" max="8770" width="12.140625" style="55" customWidth="1"/>
    <col min="8771" max="8771" width="8.7109375" style="55" customWidth="1"/>
    <col min="8772" max="8772" width="12.140625" style="55" customWidth="1"/>
    <col min="8773" max="8773" width="8.7109375" style="55" customWidth="1"/>
    <col min="8774" max="8774" width="12.140625" style="55" customWidth="1"/>
    <col min="8775" max="8775" width="8.7109375" style="55" customWidth="1"/>
    <col min="8776" max="8776" width="11.28515625" style="55" customWidth="1"/>
    <col min="8777" max="8777" width="11.28515625" style="55" bestFit="1" customWidth="1"/>
    <col min="8778" max="8778" width="9.140625" style="55"/>
    <col min="8779" max="8779" width="10.28515625" style="55" bestFit="1" customWidth="1"/>
    <col min="8780" max="8780" width="13.140625" style="55" customWidth="1"/>
    <col min="8781" max="9008" width="9.140625" style="55"/>
    <col min="9009" max="9009" width="5.42578125" style="55" customWidth="1"/>
    <col min="9010" max="9010" width="56.140625" style="55" customWidth="1"/>
    <col min="9011" max="9011" width="8.7109375" style="55" customWidth="1"/>
    <col min="9012" max="9012" width="12.140625" style="55" customWidth="1"/>
    <col min="9013" max="9013" width="8.7109375" style="55" customWidth="1"/>
    <col min="9014" max="9014" width="12.140625" style="55" customWidth="1"/>
    <col min="9015" max="9015" width="8.7109375" style="55" customWidth="1"/>
    <col min="9016" max="9016" width="12.140625" style="55" customWidth="1"/>
    <col min="9017" max="9017" width="8.7109375" style="55" customWidth="1"/>
    <col min="9018" max="9018" width="12.140625" style="55" customWidth="1"/>
    <col min="9019" max="9019" width="8.7109375" style="55" customWidth="1"/>
    <col min="9020" max="9020" width="12.140625" style="55" customWidth="1"/>
    <col min="9021" max="9021" width="8.7109375" style="55" customWidth="1"/>
    <col min="9022" max="9022" width="12.140625" style="55" customWidth="1"/>
    <col min="9023" max="9023" width="8.7109375" style="55" customWidth="1"/>
    <col min="9024" max="9024" width="12.140625" style="55" customWidth="1"/>
    <col min="9025" max="9025" width="8.7109375" style="55" customWidth="1"/>
    <col min="9026" max="9026" width="12.140625" style="55" customWidth="1"/>
    <col min="9027" max="9027" width="8.7109375" style="55" customWidth="1"/>
    <col min="9028" max="9028" width="12.140625" style="55" customWidth="1"/>
    <col min="9029" max="9029" width="8.7109375" style="55" customWidth="1"/>
    <col min="9030" max="9030" width="12.140625" style="55" customWidth="1"/>
    <col min="9031" max="9031" width="8.7109375" style="55" customWidth="1"/>
    <col min="9032" max="9032" width="11.28515625" style="55" customWidth="1"/>
    <col min="9033" max="9033" width="11.28515625" style="55" bestFit="1" customWidth="1"/>
    <col min="9034" max="9034" width="9.140625" style="55"/>
    <col min="9035" max="9035" width="10.28515625" style="55" bestFit="1" customWidth="1"/>
    <col min="9036" max="9036" width="13.140625" style="55" customWidth="1"/>
    <col min="9037" max="9264" width="9.140625" style="55"/>
    <col min="9265" max="9265" width="5.42578125" style="55" customWidth="1"/>
    <col min="9266" max="9266" width="56.140625" style="55" customWidth="1"/>
    <col min="9267" max="9267" width="8.7109375" style="55" customWidth="1"/>
    <col min="9268" max="9268" width="12.140625" style="55" customWidth="1"/>
    <col min="9269" max="9269" width="8.7109375" style="55" customWidth="1"/>
    <col min="9270" max="9270" width="12.140625" style="55" customWidth="1"/>
    <col min="9271" max="9271" width="8.7109375" style="55" customWidth="1"/>
    <col min="9272" max="9272" width="12.140625" style="55" customWidth="1"/>
    <col min="9273" max="9273" width="8.7109375" style="55" customWidth="1"/>
    <col min="9274" max="9274" width="12.140625" style="55" customWidth="1"/>
    <col min="9275" max="9275" width="8.7109375" style="55" customWidth="1"/>
    <col min="9276" max="9276" width="12.140625" style="55" customWidth="1"/>
    <col min="9277" max="9277" width="8.7109375" style="55" customWidth="1"/>
    <col min="9278" max="9278" width="12.140625" style="55" customWidth="1"/>
    <col min="9279" max="9279" width="8.7109375" style="55" customWidth="1"/>
    <col min="9280" max="9280" width="12.140625" style="55" customWidth="1"/>
    <col min="9281" max="9281" width="8.7109375" style="55" customWidth="1"/>
    <col min="9282" max="9282" width="12.140625" style="55" customWidth="1"/>
    <col min="9283" max="9283" width="8.7109375" style="55" customWidth="1"/>
    <col min="9284" max="9284" width="12.140625" style="55" customWidth="1"/>
    <col min="9285" max="9285" width="8.7109375" style="55" customWidth="1"/>
    <col min="9286" max="9286" width="12.140625" style="55" customWidth="1"/>
    <col min="9287" max="9287" width="8.7109375" style="55" customWidth="1"/>
    <col min="9288" max="9288" width="11.28515625" style="55" customWidth="1"/>
    <col min="9289" max="9289" width="11.28515625" style="55" bestFit="1" customWidth="1"/>
    <col min="9290" max="9290" width="9.140625" style="55"/>
    <col min="9291" max="9291" width="10.28515625" style="55" bestFit="1" customWidth="1"/>
    <col min="9292" max="9292" width="13.140625" style="55" customWidth="1"/>
    <col min="9293" max="9520" width="9.140625" style="55"/>
    <col min="9521" max="9521" width="5.42578125" style="55" customWidth="1"/>
    <col min="9522" max="9522" width="56.140625" style="55" customWidth="1"/>
    <col min="9523" max="9523" width="8.7109375" style="55" customWidth="1"/>
    <col min="9524" max="9524" width="12.140625" style="55" customWidth="1"/>
    <col min="9525" max="9525" width="8.7109375" style="55" customWidth="1"/>
    <col min="9526" max="9526" width="12.140625" style="55" customWidth="1"/>
    <col min="9527" max="9527" width="8.7109375" style="55" customWidth="1"/>
    <col min="9528" max="9528" width="12.140625" style="55" customWidth="1"/>
    <col min="9529" max="9529" width="8.7109375" style="55" customWidth="1"/>
    <col min="9530" max="9530" width="12.140625" style="55" customWidth="1"/>
    <col min="9531" max="9531" width="8.7109375" style="55" customWidth="1"/>
    <col min="9532" max="9532" width="12.140625" style="55" customWidth="1"/>
    <col min="9533" max="9533" width="8.7109375" style="55" customWidth="1"/>
    <col min="9534" max="9534" width="12.140625" style="55" customWidth="1"/>
    <col min="9535" max="9535" width="8.7109375" style="55" customWidth="1"/>
    <col min="9536" max="9536" width="12.140625" style="55" customWidth="1"/>
    <col min="9537" max="9537" width="8.7109375" style="55" customWidth="1"/>
    <col min="9538" max="9538" width="12.140625" style="55" customWidth="1"/>
    <col min="9539" max="9539" width="8.7109375" style="55" customWidth="1"/>
    <col min="9540" max="9540" width="12.140625" style="55" customWidth="1"/>
    <col min="9541" max="9541" width="8.7109375" style="55" customWidth="1"/>
    <col min="9542" max="9542" width="12.140625" style="55" customWidth="1"/>
    <col min="9543" max="9543" width="8.7109375" style="55" customWidth="1"/>
    <col min="9544" max="9544" width="11.28515625" style="55" customWidth="1"/>
    <col min="9545" max="9545" width="11.28515625" style="55" bestFit="1" customWidth="1"/>
    <col min="9546" max="9546" width="9.140625" style="55"/>
    <col min="9547" max="9547" width="10.28515625" style="55" bestFit="1" customWidth="1"/>
    <col min="9548" max="9548" width="13.140625" style="55" customWidth="1"/>
    <col min="9549" max="9776" width="9.140625" style="55"/>
    <col min="9777" max="9777" width="5.42578125" style="55" customWidth="1"/>
    <col min="9778" max="9778" width="56.140625" style="55" customWidth="1"/>
    <col min="9779" max="9779" width="8.7109375" style="55" customWidth="1"/>
    <col min="9780" max="9780" width="12.140625" style="55" customWidth="1"/>
    <col min="9781" max="9781" width="8.7109375" style="55" customWidth="1"/>
    <col min="9782" max="9782" width="12.140625" style="55" customWidth="1"/>
    <col min="9783" max="9783" width="8.7109375" style="55" customWidth="1"/>
    <col min="9784" max="9784" width="12.140625" style="55" customWidth="1"/>
    <col min="9785" max="9785" width="8.7109375" style="55" customWidth="1"/>
    <col min="9786" max="9786" width="12.140625" style="55" customWidth="1"/>
    <col min="9787" max="9787" width="8.7109375" style="55" customWidth="1"/>
    <col min="9788" max="9788" width="12.140625" style="55" customWidth="1"/>
    <col min="9789" max="9789" width="8.7109375" style="55" customWidth="1"/>
    <col min="9790" max="9790" width="12.140625" style="55" customWidth="1"/>
    <col min="9791" max="9791" width="8.7109375" style="55" customWidth="1"/>
    <col min="9792" max="9792" width="12.140625" style="55" customWidth="1"/>
    <col min="9793" max="9793" width="8.7109375" style="55" customWidth="1"/>
    <col min="9794" max="9794" width="12.140625" style="55" customWidth="1"/>
    <col min="9795" max="9795" width="8.7109375" style="55" customWidth="1"/>
    <col min="9796" max="9796" width="12.140625" style="55" customWidth="1"/>
    <col min="9797" max="9797" width="8.7109375" style="55" customWidth="1"/>
    <col min="9798" max="9798" width="12.140625" style="55" customWidth="1"/>
    <col min="9799" max="9799" width="8.7109375" style="55" customWidth="1"/>
    <col min="9800" max="9800" width="11.28515625" style="55" customWidth="1"/>
    <col min="9801" max="9801" width="11.28515625" style="55" bestFit="1" customWidth="1"/>
    <col min="9802" max="9802" width="9.140625" style="55"/>
    <col min="9803" max="9803" width="10.28515625" style="55" bestFit="1" customWidth="1"/>
    <col min="9804" max="9804" width="13.140625" style="55" customWidth="1"/>
    <col min="9805" max="10032" width="9.140625" style="55"/>
    <col min="10033" max="10033" width="5.42578125" style="55" customWidth="1"/>
    <col min="10034" max="10034" width="56.140625" style="55" customWidth="1"/>
    <col min="10035" max="10035" width="8.7109375" style="55" customWidth="1"/>
    <col min="10036" max="10036" width="12.140625" style="55" customWidth="1"/>
    <col min="10037" max="10037" width="8.7109375" style="55" customWidth="1"/>
    <col min="10038" max="10038" width="12.140625" style="55" customWidth="1"/>
    <col min="10039" max="10039" width="8.7109375" style="55" customWidth="1"/>
    <col min="10040" max="10040" width="12.140625" style="55" customWidth="1"/>
    <col min="10041" max="10041" width="8.7109375" style="55" customWidth="1"/>
    <col min="10042" max="10042" width="12.140625" style="55" customWidth="1"/>
    <col min="10043" max="10043" width="8.7109375" style="55" customWidth="1"/>
    <col min="10044" max="10044" width="12.140625" style="55" customWidth="1"/>
    <col min="10045" max="10045" width="8.7109375" style="55" customWidth="1"/>
    <col min="10046" max="10046" width="12.140625" style="55" customWidth="1"/>
    <col min="10047" max="10047" width="8.7109375" style="55" customWidth="1"/>
    <col min="10048" max="10048" width="12.140625" style="55" customWidth="1"/>
    <col min="10049" max="10049" width="8.7109375" style="55" customWidth="1"/>
    <col min="10050" max="10050" width="12.140625" style="55" customWidth="1"/>
    <col min="10051" max="10051" width="8.7109375" style="55" customWidth="1"/>
    <col min="10052" max="10052" width="12.140625" style="55" customWidth="1"/>
    <col min="10053" max="10053" width="8.7109375" style="55" customWidth="1"/>
    <col min="10054" max="10054" width="12.140625" style="55" customWidth="1"/>
    <col min="10055" max="10055" width="8.7109375" style="55" customWidth="1"/>
    <col min="10056" max="10056" width="11.28515625" style="55" customWidth="1"/>
    <col min="10057" max="10057" width="11.28515625" style="55" bestFit="1" customWidth="1"/>
    <col min="10058" max="10058" width="9.140625" style="55"/>
    <col min="10059" max="10059" width="10.28515625" style="55" bestFit="1" customWidth="1"/>
    <col min="10060" max="10060" width="13.140625" style="55" customWidth="1"/>
    <col min="10061" max="10288" width="9.140625" style="55"/>
    <col min="10289" max="10289" width="5.42578125" style="55" customWidth="1"/>
    <col min="10290" max="10290" width="56.140625" style="55" customWidth="1"/>
    <col min="10291" max="10291" width="8.7109375" style="55" customWidth="1"/>
    <col min="10292" max="10292" width="12.140625" style="55" customWidth="1"/>
    <col min="10293" max="10293" width="8.7109375" style="55" customWidth="1"/>
    <col min="10294" max="10294" width="12.140625" style="55" customWidth="1"/>
    <col min="10295" max="10295" width="8.7109375" style="55" customWidth="1"/>
    <col min="10296" max="10296" width="12.140625" style="55" customWidth="1"/>
    <col min="10297" max="10297" width="8.7109375" style="55" customWidth="1"/>
    <col min="10298" max="10298" width="12.140625" style="55" customWidth="1"/>
    <col min="10299" max="10299" width="8.7109375" style="55" customWidth="1"/>
    <col min="10300" max="10300" width="12.140625" style="55" customWidth="1"/>
    <col min="10301" max="10301" width="8.7109375" style="55" customWidth="1"/>
    <col min="10302" max="10302" width="12.140625" style="55" customWidth="1"/>
    <col min="10303" max="10303" width="8.7109375" style="55" customWidth="1"/>
    <col min="10304" max="10304" width="12.140625" style="55" customWidth="1"/>
    <col min="10305" max="10305" width="8.7109375" style="55" customWidth="1"/>
    <col min="10306" max="10306" width="12.140625" style="55" customWidth="1"/>
    <col min="10307" max="10307" width="8.7109375" style="55" customWidth="1"/>
    <col min="10308" max="10308" width="12.140625" style="55" customWidth="1"/>
    <col min="10309" max="10309" width="8.7109375" style="55" customWidth="1"/>
    <col min="10310" max="10310" width="12.140625" style="55" customWidth="1"/>
    <col min="10311" max="10311" width="8.7109375" style="55" customWidth="1"/>
    <col min="10312" max="10312" width="11.28515625" style="55" customWidth="1"/>
    <col min="10313" max="10313" width="11.28515625" style="55" bestFit="1" customWidth="1"/>
    <col min="10314" max="10314" width="9.140625" style="55"/>
    <col min="10315" max="10315" width="10.28515625" style="55" bestFit="1" customWidth="1"/>
    <col min="10316" max="10316" width="13.140625" style="55" customWidth="1"/>
    <col min="10317" max="10544" width="9.140625" style="55"/>
    <col min="10545" max="10545" width="5.42578125" style="55" customWidth="1"/>
    <col min="10546" max="10546" width="56.140625" style="55" customWidth="1"/>
    <col min="10547" max="10547" width="8.7109375" style="55" customWidth="1"/>
    <col min="10548" max="10548" width="12.140625" style="55" customWidth="1"/>
    <col min="10549" max="10549" width="8.7109375" style="55" customWidth="1"/>
    <col min="10550" max="10550" width="12.140625" style="55" customWidth="1"/>
    <col min="10551" max="10551" width="8.7109375" style="55" customWidth="1"/>
    <col min="10552" max="10552" width="12.140625" style="55" customWidth="1"/>
    <col min="10553" max="10553" width="8.7109375" style="55" customWidth="1"/>
    <col min="10554" max="10554" width="12.140625" style="55" customWidth="1"/>
    <col min="10555" max="10555" width="8.7109375" style="55" customWidth="1"/>
    <col min="10556" max="10556" width="12.140625" style="55" customWidth="1"/>
    <col min="10557" max="10557" width="8.7109375" style="55" customWidth="1"/>
    <col min="10558" max="10558" width="12.140625" style="55" customWidth="1"/>
    <col min="10559" max="10559" width="8.7109375" style="55" customWidth="1"/>
    <col min="10560" max="10560" width="12.140625" style="55" customWidth="1"/>
    <col min="10561" max="10561" width="8.7109375" style="55" customWidth="1"/>
    <col min="10562" max="10562" width="12.140625" style="55" customWidth="1"/>
    <col min="10563" max="10563" width="8.7109375" style="55" customWidth="1"/>
    <col min="10564" max="10564" width="12.140625" style="55" customWidth="1"/>
    <col min="10565" max="10565" width="8.7109375" style="55" customWidth="1"/>
    <col min="10566" max="10566" width="12.140625" style="55" customWidth="1"/>
    <col min="10567" max="10567" width="8.7109375" style="55" customWidth="1"/>
    <col min="10568" max="10568" width="11.28515625" style="55" customWidth="1"/>
    <col min="10569" max="10569" width="11.28515625" style="55" bestFit="1" customWidth="1"/>
    <col min="10570" max="10570" width="9.140625" style="55"/>
    <col min="10571" max="10571" width="10.28515625" style="55" bestFit="1" customWidth="1"/>
    <col min="10572" max="10572" width="13.140625" style="55" customWidth="1"/>
    <col min="10573" max="10800" width="9.140625" style="55"/>
    <col min="10801" max="10801" width="5.42578125" style="55" customWidth="1"/>
    <col min="10802" max="10802" width="56.140625" style="55" customWidth="1"/>
    <col min="10803" max="10803" width="8.7109375" style="55" customWidth="1"/>
    <col min="10804" max="10804" width="12.140625" style="55" customWidth="1"/>
    <col min="10805" max="10805" width="8.7109375" style="55" customWidth="1"/>
    <col min="10806" max="10806" width="12.140625" style="55" customWidth="1"/>
    <col min="10807" max="10807" width="8.7109375" style="55" customWidth="1"/>
    <col min="10808" max="10808" width="12.140625" style="55" customWidth="1"/>
    <col min="10809" max="10809" width="8.7109375" style="55" customWidth="1"/>
    <col min="10810" max="10810" width="12.140625" style="55" customWidth="1"/>
    <col min="10811" max="10811" width="8.7109375" style="55" customWidth="1"/>
    <col min="10812" max="10812" width="12.140625" style="55" customWidth="1"/>
    <col min="10813" max="10813" width="8.7109375" style="55" customWidth="1"/>
    <col min="10814" max="10814" width="12.140625" style="55" customWidth="1"/>
    <col min="10815" max="10815" width="8.7109375" style="55" customWidth="1"/>
    <col min="10816" max="10816" width="12.140625" style="55" customWidth="1"/>
    <col min="10817" max="10817" width="8.7109375" style="55" customWidth="1"/>
    <col min="10818" max="10818" width="12.140625" style="55" customWidth="1"/>
    <col min="10819" max="10819" width="8.7109375" style="55" customWidth="1"/>
    <col min="10820" max="10820" width="12.140625" style="55" customWidth="1"/>
    <col min="10821" max="10821" width="8.7109375" style="55" customWidth="1"/>
    <col min="10822" max="10822" width="12.140625" style="55" customWidth="1"/>
    <col min="10823" max="10823" width="8.7109375" style="55" customWidth="1"/>
    <col min="10824" max="10824" width="11.28515625" style="55" customWidth="1"/>
    <col min="10825" max="10825" width="11.28515625" style="55" bestFit="1" customWidth="1"/>
    <col min="10826" max="10826" width="9.140625" style="55"/>
    <col min="10827" max="10827" width="10.28515625" style="55" bestFit="1" customWidth="1"/>
    <col min="10828" max="10828" width="13.140625" style="55" customWidth="1"/>
    <col min="10829" max="11056" width="9.140625" style="55"/>
    <col min="11057" max="11057" width="5.42578125" style="55" customWidth="1"/>
    <col min="11058" max="11058" width="56.140625" style="55" customWidth="1"/>
    <col min="11059" max="11059" width="8.7109375" style="55" customWidth="1"/>
    <col min="11060" max="11060" width="12.140625" style="55" customWidth="1"/>
    <col min="11061" max="11061" width="8.7109375" style="55" customWidth="1"/>
    <col min="11062" max="11062" width="12.140625" style="55" customWidth="1"/>
    <col min="11063" max="11063" width="8.7109375" style="55" customWidth="1"/>
    <col min="11064" max="11064" width="12.140625" style="55" customWidth="1"/>
    <col min="11065" max="11065" width="8.7109375" style="55" customWidth="1"/>
    <col min="11066" max="11066" width="12.140625" style="55" customWidth="1"/>
    <col min="11067" max="11067" width="8.7109375" style="55" customWidth="1"/>
    <col min="11068" max="11068" width="12.140625" style="55" customWidth="1"/>
    <col min="11069" max="11069" width="8.7109375" style="55" customWidth="1"/>
    <col min="11070" max="11070" width="12.140625" style="55" customWidth="1"/>
    <col min="11071" max="11071" width="8.7109375" style="55" customWidth="1"/>
    <col min="11072" max="11072" width="12.140625" style="55" customWidth="1"/>
    <col min="11073" max="11073" width="8.7109375" style="55" customWidth="1"/>
    <col min="11074" max="11074" width="12.140625" style="55" customWidth="1"/>
    <col min="11075" max="11075" width="8.7109375" style="55" customWidth="1"/>
    <col min="11076" max="11076" width="12.140625" style="55" customWidth="1"/>
    <col min="11077" max="11077" width="8.7109375" style="55" customWidth="1"/>
    <col min="11078" max="11078" width="12.140625" style="55" customWidth="1"/>
    <col min="11079" max="11079" width="8.7109375" style="55" customWidth="1"/>
    <col min="11080" max="11080" width="11.28515625" style="55" customWidth="1"/>
    <col min="11081" max="11081" width="11.28515625" style="55" bestFit="1" customWidth="1"/>
    <col min="11082" max="11082" width="9.140625" style="55"/>
    <col min="11083" max="11083" width="10.28515625" style="55" bestFit="1" customWidth="1"/>
    <col min="11084" max="11084" width="13.140625" style="55" customWidth="1"/>
    <col min="11085" max="11312" width="9.140625" style="55"/>
    <col min="11313" max="11313" width="5.42578125" style="55" customWidth="1"/>
    <col min="11314" max="11314" width="56.140625" style="55" customWidth="1"/>
    <col min="11315" max="11315" width="8.7109375" style="55" customWidth="1"/>
    <col min="11316" max="11316" width="12.140625" style="55" customWidth="1"/>
    <col min="11317" max="11317" width="8.7109375" style="55" customWidth="1"/>
    <col min="11318" max="11318" width="12.140625" style="55" customWidth="1"/>
    <col min="11319" max="11319" width="8.7109375" style="55" customWidth="1"/>
    <col min="11320" max="11320" width="12.140625" style="55" customWidth="1"/>
    <col min="11321" max="11321" width="8.7109375" style="55" customWidth="1"/>
    <col min="11322" max="11322" width="12.140625" style="55" customWidth="1"/>
    <col min="11323" max="11323" width="8.7109375" style="55" customWidth="1"/>
    <col min="11324" max="11324" width="12.140625" style="55" customWidth="1"/>
    <col min="11325" max="11325" width="8.7109375" style="55" customWidth="1"/>
    <col min="11326" max="11326" width="12.140625" style="55" customWidth="1"/>
    <col min="11327" max="11327" width="8.7109375" style="55" customWidth="1"/>
    <col min="11328" max="11328" width="12.140625" style="55" customWidth="1"/>
    <col min="11329" max="11329" width="8.7109375" style="55" customWidth="1"/>
    <col min="11330" max="11330" width="12.140625" style="55" customWidth="1"/>
    <col min="11331" max="11331" width="8.7109375" style="55" customWidth="1"/>
    <col min="11332" max="11332" width="12.140625" style="55" customWidth="1"/>
    <col min="11333" max="11333" width="8.7109375" style="55" customWidth="1"/>
    <col min="11334" max="11334" width="12.140625" style="55" customWidth="1"/>
    <col min="11335" max="11335" width="8.7109375" style="55" customWidth="1"/>
    <col min="11336" max="11336" width="11.28515625" style="55" customWidth="1"/>
    <col min="11337" max="11337" width="11.28515625" style="55" bestFit="1" customWidth="1"/>
    <col min="11338" max="11338" width="9.140625" style="55"/>
    <col min="11339" max="11339" width="10.28515625" style="55" bestFit="1" customWidth="1"/>
    <col min="11340" max="11340" width="13.140625" style="55" customWidth="1"/>
    <col min="11341" max="11568" width="9.140625" style="55"/>
    <col min="11569" max="11569" width="5.42578125" style="55" customWidth="1"/>
    <col min="11570" max="11570" width="56.140625" style="55" customWidth="1"/>
    <col min="11571" max="11571" width="8.7109375" style="55" customWidth="1"/>
    <col min="11572" max="11572" width="12.140625" style="55" customWidth="1"/>
    <col min="11573" max="11573" width="8.7109375" style="55" customWidth="1"/>
    <col min="11574" max="11574" width="12.140625" style="55" customWidth="1"/>
    <col min="11575" max="11575" width="8.7109375" style="55" customWidth="1"/>
    <col min="11576" max="11576" width="12.140625" style="55" customWidth="1"/>
    <col min="11577" max="11577" width="8.7109375" style="55" customWidth="1"/>
    <col min="11578" max="11578" width="12.140625" style="55" customWidth="1"/>
    <col min="11579" max="11579" width="8.7109375" style="55" customWidth="1"/>
    <col min="11580" max="11580" width="12.140625" style="55" customWidth="1"/>
    <col min="11581" max="11581" width="8.7109375" style="55" customWidth="1"/>
    <col min="11582" max="11582" width="12.140625" style="55" customWidth="1"/>
    <col min="11583" max="11583" width="8.7109375" style="55" customWidth="1"/>
    <col min="11584" max="11584" width="12.140625" style="55" customWidth="1"/>
    <col min="11585" max="11585" width="8.7109375" style="55" customWidth="1"/>
    <col min="11586" max="11586" width="12.140625" style="55" customWidth="1"/>
    <col min="11587" max="11587" width="8.7109375" style="55" customWidth="1"/>
    <col min="11588" max="11588" width="12.140625" style="55" customWidth="1"/>
    <col min="11589" max="11589" width="8.7109375" style="55" customWidth="1"/>
    <col min="11590" max="11590" width="12.140625" style="55" customWidth="1"/>
    <col min="11591" max="11591" width="8.7109375" style="55" customWidth="1"/>
    <col min="11592" max="11592" width="11.28515625" style="55" customWidth="1"/>
    <col min="11593" max="11593" width="11.28515625" style="55" bestFit="1" customWidth="1"/>
    <col min="11594" max="11594" width="9.140625" style="55"/>
    <col min="11595" max="11595" width="10.28515625" style="55" bestFit="1" customWidth="1"/>
    <col min="11596" max="11596" width="13.140625" style="55" customWidth="1"/>
    <col min="11597" max="11824" width="9.140625" style="55"/>
    <col min="11825" max="11825" width="5.42578125" style="55" customWidth="1"/>
    <col min="11826" max="11826" width="56.140625" style="55" customWidth="1"/>
    <col min="11827" max="11827" width="8.7109375" style="55" customWidth="1"/>
    <col min="11828" max="11828" width="12.140625" style="55" customWidth="1"/>
    <col min="11829" max="11829" width="8.7109375" style="55" customWidth="1"/>
    <col min="11830" max="11830" width="12.140625" style="55" customWidth="1"/>
    <col min="11831" max="11831" width="8.7109375" style="55" customWidth="1"/>
    <col min="11832" max="11832" width="12.140625" style="55" customWidth="1"/>
    <col min="11833" max="11833" width="8.7109375" style="55" customWidth="1"/>
    <col min="11834" max="11834" width="12.140625" style="55" customWidth="1"/>
    <col min="11835" max="11835" width="8.7109375" style="55" customWidth="1"/>
    <col min="11836" max="11836" width="12.140625" style="55" customWidth="1"/>
    <col min="11837" max="11837" width="8.7109375" style="55" customWidth="1"/>
    <col min="11838" max="11838" width="12.140625" style="55" customWidth="1"/>
    <col min="11839" max="11839" width="8.7109375" style="55" customWidth="1"/>
    <col min="11840" max="11840" width="12.140625" style="55" customWidth="1"/>
    <col min="11841" max="11841" width="8.7109375" style="55" customWidth="1"/>
    <col min="11842" max="11842" width="12.140625" style="55" customWidth="1"/>
    <col min="11843" max="11843" width="8.7109375" style="55" customWidth="1"/>
    <col min="11844" max="11844" width="12.140625" style="55" customWidth="1"/>
    <col min="11845" max="11845" width="8.7109375" style="55" customWidth="1"/>
    <col min="11846" max="11846" width="12.140625" style="55" customWidth="1"/>
    <col min="11847" max="11847" width="8.7109375" style="55" customWidth="1"/>
    <col min="11848" max="11848" width="11.28515625" style="55" customWidth="1"/>
    <col min="11849" max="11849" width="11.28515625" style="55" bestFit="1" customWidth="1"/>
    <col min="11850" max="11850" width="9.140625" style="55"/>
    <col min="11851" max="11851" width="10.28515625" style="55" bestFit="1" customWidth="1"/>
    <col min="11852" max="11852" width="13.140625" style="55" customWidth="1"/>
    <col min="11853" max="12080" width="9.140625" style="55"/>
    <col min="12081" max="12081" width="5.42578125" style="55" customWidth="1"/>
    <col min="12082" max="12082" width="56.140625" style="55" customWidth="1"/>
    <col min="12083" max="12083" width="8.7109375" style="55" customWidth="1"/>
    <col min="12084" max="12084" width="12.140625" style="55" customWidth="1"/>
    <col min="12085" max="12085" width="8.7109375" style="55" customWidth="1"/>
    <col min="12086" max="12086" width="12.140625" style="55" customWidth="1"/>
    <col min="12087" max="12087" width="8.7109375" style="55" customWidth="1"/>
    <col min="12088" max="12088" width="12.140625" style="55" customWidth="1"/>
    <col min="12089" max="12089" width="8.7109375" style="55" customWidth="1"/>
    <col min="12090" max="12090" width="12.140625" style="55" customWidth="1"/>
    <col min="12091" max="12091" width="8.7109375" style="55" customWidth="1"/>
    <col min="12092" max="12092" width="12.140625" style="55" customWidth="1"/>
    <col min="12093" max="12093" width="8.7109375" style="55" customWidth="1"/>
    <col min="12094" max="12094" width="12.140625" style="55" customWidth="1"/>
    <col min="12095" max="12095" width="8.7109375" style="55" customWidth="1"/>
    <col min="12096" max="12096" width="12.140625" style="55" customWidth="1"/>
    <col min="12097" max="12097" width="8.7109375" style="55" customWidth="1"/>
    <col min="12098" max="12098" width="12.140625" style="55" customWidth="1"/>
    <col min="12099" max="12099" width="8.7109375" style="55" customWidth="1"/>
    <col min="12100" max="12100" width="12.140625" style="55" customWidth="1"/>
    <col min="12101" max="12101" width="8.7109375" style="55" customWidth="1"/>
    <col min="12102" max="12102" width="12.140625" style="55" customWidth="1"/>
    <col min="12103" max="12103" width="8.7109375" style="55" customWidth="1"/>
    <col min="12104" max="12104" width="11.28515625" style="55" customWidth="1"/>
    <col min="12105" max="12105" width="11.28515625" style="55" bestFit="1" customWidth="1"/>
    <col min="12106" max="12106" width="9.140625" style="55"/>
    <col min="12107" max="12107" width="10.28515625" style="55" bestFit="1" customWidth="1"/>
    <col min="12108" max="12108" width="13.140625" style="55" customWidth="1"/>
    <col min="12109" max="12336" width="9.140625" style="55"/>
    <col min="12337" max="12337" width="5.42578125" style="55" customWidth="1"/>
    <col min="12338" max="12338" width="56.140625" style="55" customWidth="1"/>
    <col min="12339" max="12339" width="8.7109375" style="55" customWidth="1"/>
    <col min="12340" max="12340" width="12.140625" style="55" customWidth="1"/>
    <col min="12341" max="12341" width="8.7109375" style="55" customWidth="1"/>
    <col min="12342" max="12342" width="12.140625" style="55" customWidth="1"/>
    <col min="12343" max="12343" width="8.7109375" style="55" customWidth="1"/>
    <col min="12344" max="12344" width="12.140625" style="55" customWidth="1"/>
    <col min="12345" max="12345" width="8.7109375" style="55" customWidth="1"/>
    <col min="12346" max="12346" width="12.140625" style="55" customWidth="1"/>
    <col min="12347" max="12347" width="8.7109375" style="55" customWidth="1"/>
    <col min="12348" max="12348" width="12.140625" style="55" customWidth="1"/>
    <col min="12349" max="12349" width="8.7109375" style="55" customWidth="1"/>
    <col min="12350" max="12350" width="12.140625" style="55" customWidth="1"/>
    <col min="12351" max="12351" width="8.7109375" style="55" customWidth="1"/>
    <col min="12352" max="12352" width="12.140625" style="55" customWidth="1"/>
    <col min="12353" max="12353" width="8.7109375" style="55" customWidth="1"/>
    <col min="12354" max="12354" width="12.140625" style="55" customWidth="1"/>
    <col min="12355" max="12355" width="8.7109375" style="55" customWidth="1"/>
    <col min="12356" max="12356" width="12.140625" style="55" customWidth="1"/>
    <col min="12357" max="12357" width="8.7109375" style="55" customWidth="1"/>
    <col min="12358" max="12358" width="12.140625" style="55" customWidth="1"/>
    <col min="12359" max="12359" width="8.7109375" style="55" customWidth="1"/>
    <col min="12360" max="12360" width="11.28515625" style="55" customWidth="1"/>
    <col min="12361" max="12361" width="11.28515625" style="55" bestFit="1" customWidth="1"/>
    <col min="12362" max="12362" width="9.140625" style="55"/>
    <col min="12363" max="12363" width="10.28515625" style="55" bestFit="1" customWidth="1"/>
    <col min="12364" max="12364" width="13.140625" style="55" customWidth="1"/>
    <col min="12365" max="12592" width="9.140625" style="55"/>
    <col min="12593" max="12593" width="5.42578125" style="55" customWidth="1"/>
    <col min="12594" max="12594" width="56.140625" style="55" customWidth="1"/>
    <col min="12595" max="12595" width="8.7109375" style="55" customWidth="1"/>
    <col min="12596" max="12596" width="12.140625" style="55" customWidth="1"/>
    <col min="12597" max="12597" width="8.7109375" style="55" customWidth="1"/>
    <col min="12598" max="12598" width="12.140625" style="55" customWidth="1"/>
    <col min="12599" max="12599" width="8.7109375" style="55" customWidth="1"/>
    <col min="12600" max="12600" width="12.140625" style="55" customWidth="1"/>
    <col min="12601" max="12601" width="8.7109375" style="55" customWidth="1"/>
    <col min="12602" max="12602" width="12.140625" style="55" customWidth="1"/>
    <col min="12603" max="12603" width="8.7109375" style="55" customWidth="1"/>
    <col min="12604" max="12604" width="12.140625" style="55" customWidth="1"/>
    <col min="12605" max="12605" width="8.7109375" style="55" customWidth="1"/>
    <col min="12606" max="12606" width="12.140625" style="55" customWidth="1"/>
    <col min="12607" max="12607" width="8.7109375" style="55" customWidth="1"/>
    <col min="12608" max="12608" width="12.140625" style="55" customWidth="1"/>
    <col min="12609" max="12609" width="8.7109375" style="55" customWidth="1"/>
    <col min="12610" max="12610" width="12.140625" style="55" customWidth="1"/>
    <col min="12611" max="12611" width="8.7109375" style="55" customWidth="1"/>
    <col min="12612" max="12612" width="12.140625" style="55" customWidth="1"/>
    <col min="12613" max="12613" width="8.7109375" style="55" customWidth="1"/>
    <col min="12614" max="12614" width="12.140625" style="55" customWidth="1"/>
    <col min="12615" max="12615" width="8.7109375" style="55" customWidth="1"/>
    <col min="12616" max="12616" width="11.28515625" style="55" customWidth="1"/>
    <col min="12617" max="12617" width="11.28515625" style="55" bestFit="1" customWidth="1"/>
    <col min="12618" max="12618" width="9.140625" style="55"/>
    <col min="12619" max="12619" width="10.28515625" style="55" bestFit="1" customWidth="1"/>
    <col min="12620" max="12620" width="13.140625" style="55" customWidth="1"/>
    <col min="12621" max="12848" width="9.140625" style="55"/>
    <col min="12849" max="12849" width="5.42578125" style="55" customWidth="1"/>
    <col min="12850" max="12850" width="56.140625" style="55" customWidth="1"/>
    <col min="12851" max="12851" width="8.7109375" style="55" customWidth="1"/>
    <col min="12852" max="12852" width="12.140625" style="55" customWidth="1"/>
    <col min="12853" max="12853" width="8.7109375" style="55" customWidth="1"/>
    <col min="12854" max="12854" width="12.140625" style="55" customWidth="1"/>
    <col min="12855" max="12855" width="8.7109375" style="55" customWidth="1"/>
    <col min="12856" max="12856" width="12.140625" style="55" customWidth="1"/>
    <col min="12857" max="12857" width="8.7109375" style="55" customWidth="1"/>
    <col min="12858" max="12858" width="12.140625" style="55" customWidth="1"/>
    <col min="12859" max="12859" width="8.7109375" style="55" customWidth="1"/>
    <col min="12860" max="12860" width="12.140625" style="55" customWidth="1"/>
    <col min="12861" max="12861" width="8.7109375" style="55" customWidth="1"/>
    <col min="12862" max="12862" width="12.140625" style="55" customWidth="1"/>
    <col min="12863" max="12863" width="8.7109375" style="55" customWidth="1"/>
    <col min="12864" max="12864" width="12.140625" style="55" customWidth="1"/>
    <col min="12865" max="12865" width="8.7109375" style="55" customWidth="1"/>
    <col min="12866" max="12866" width="12.140625" style="55" customWidth="1"/>
    <col min="12867" max="12867" width="8.7109375" style="55" customWidth="1"/>
    <col min="12868" max="12868" width="12.140625" style="55" customWidth="1"/>
    <col min="12869" max="12869" width="8.7109375" style="55" customWidth="1"/>
    <col min="12870" max="12870" width="12.140625" style="55" customWidth="1"/>
    <col min="12871" max="12871" width="8.7109375" style="55" customWidth="1"/>
    <col min="12872" max="12872" width="11.28515625" style="55" customWidth="1"/>
    <col min="12873" max="12873" width="11.28515625" style="55" bestFit="1" customWidth="1"/>
    <col min="12874" max="12874" width="9.140625" style="55"/>
    <col min="12875" max="12875" width="10.28515625" style="55" bestFit="1" customWidth="1"/>
    <col min="12876" max="12876" width="13.140625" style="55" customWidth="1"/>
    <col min="12877" max="13104" width="9.140625" style="55"/>
    <col min="13105" max="13105" width="5.42578125" style="55" customWidth="1"/>
    <col min="13106" max="13106" width="56.140625" style="55" customWidth="1"/>
    <col min="13107" max="13107" width="8.7109375" style="55" customWidth="1"/>
    <col min="13108" max="13108" width="12.140625" style="55" customWidth="1"/>
    <col min="13109" max="13109" width="8.7109375" style="55" customWidth="1"/>
    <col min="13110" max="13110" width="12.140625" style="55" customWidth="1"/>
    <col min="13111" max="13111" width="8.7109375" style="55" customWidth="1"/>
    <col min="13112" max="13112" width="12.140625" style="55" customWidth="1"/>
    <col min="13113" max="13113" width="8.7109375" style="55" customWidth="1"/>
    <col min="13114" max="13114" width="12.140625" style="55" customWidth="1"/>
    <col min="13115" max="13115" width="8.7109375" style="55" customWidth="1"/>
    <col min="13116" max="13116" width="12.140625" style="55" customWidth="1"/>
    <col min="13117" max="13117" width="8.7109375" style="55" customWidth="1"/>
    <col min="13118" max="13118" width="12.140625" style="55" customWidth="1"/>
    <col min="13119" max="13119" width="8.7109375" style="55" customWidth="1"/>
    <col min="13120" max="13120" width="12.140625" style="55" customWidth="1"/>
    <col min="13121" max="13121" width="8.7109375" style="55" customWidth="1"/>
    <col min="13122" max="13122" width="12.140625" style="55" customWidth="1"/>
    <col min="13123" max="13123" width="8.7109375" style="55" customWidth="1"/>
    <col min="13124" max="13124" width="12.140625" style="55" customWidth="1"/>
    <col min="13125" max="13125" width="8.7109375" style="55" customWidth="1"/>
    <col min="13126" max="13126" width="12.140625" style="55" customWidth="1"/>
    <col min="13127" max="13127" width="8.7109375" style="55" customWidth="1"/>
    <col min="13128" max="13128" width="11.28515625" style="55" customWidth="1"/>
    <col min="13129" max="13129" width="11.28515625" style="55" bestFit="1" customWidth="1"/>
    <col min="13130" max="13130" width="9.140625" style="55"/>
    <col min="13131" max="13131" width="10.28515625" style="55" bestFit="1" customWidth="1"/>
    <col min="13132" max="13132" width="13.140625" style="55" customWidth="1"/>
    <col min="13133" max="13360" width="9.140625" style="55"/>
    <col min="13361" max="13361" width="5.42578125" style="55" customWidth="1"/>
    <col min="13362" max="13362" width="56.140625" style="55" customWidth="1"/>
    <col min="13363" max="13363" width="8.7109375" style="55" customWidth="1"/>
    <col min="13364" max="13364" width="12.140625" style="55" customWidth="1"/>
    <col min="13365" max="13365" width="8.7109375" style="55" customWidth="1"/>
    <col min="13366" max="13366" width="12.140625" style="55" customWidth="1"/>
    <col min="13367" max="13367" width="8.7109375" style="55" customWidth="1"/>
    <col min="13368" max="13368" width="12.140625" style="55" customWidth="1"/>
    <col min="13369" max="13369" width="8.7109375" style="55" customWidth="1"/>
    <col min="13370" max="13370" width="12.140625" style="55" customWidth="1"/>
    <col min="13371" max="13371" width="8.7109375" style="55" customWidth="1"/>
    <col min="13372" max="13372" width="12.140625" style="55" customWidth="1"/>
    <col min="13373" max="13373" width="8.7109375" style="55" customWidth="1"/>
    <col min="13374" max="13374" width="12.140625" style="55" customWidth="1"/>
    <col min="13375" max="13375" width="8.7109375" style="55" customWidth="1"/>
    <col min="13376" max="13376" width="12.140625" style="55" customWidth="1"/>
    <col min="13377" max="13377" width="8.7109375" style="55" customWidth="1"/>
    <col min="13378" max="13378" width="12.140625" style="55" customWidth="1"/>
    <col min="13379" max="13379" width="8.7109375" style="55" customWidth="1"/>
    <col min="13380" max="13380" width="12.140625" style="55" customWidth="1"/>
    <col min="13381" max="13381" width="8.7109375" style="55" customWidth="1"/>
    <col min="13382" max="13382" width="12.140625" style="55" customWidth="1"/>
    <col min="13383" max="13383" width="8.7109375" style="55" customWidth="1"/>
    <col min="13384" max="13384" width="11.28515625" style="55" customWidth="1"/>
    <col min="13385" max="13385" width="11.28515625" style="55" bestFit="1" customWidth="1"/>
    <col min="13386" max="13386" width="9.140625" style="55"/>
    <col min="13387" max="13387" width="10.28515625" style="55" bestFit="1" customWidth="1"/>
    <col min="13388" max="13388" width="13.140625" style="55" customWidth="1"/>
    <col min="13389" max="13616" width="9.140625" style="55"/>
    <col min="13617" max="13617" width="5.42578125" style="55" customWidth="1"/>
    <col min="13618" max="13618" width="56.140625" style="55" customWidth="1"/>
    <col min="13619" max="13619" width="8.7109375" style="55" customWidth="1"/>
    <col min="13620" max="13620" width="12.140625" style="55" customWidth="1"/>
    <col min="13621" max="13621" width="8.7109375" style="55" customWidth="1"/>
    <col min="13622" max="13622" width="12.140625" style="55" customWidth="1"/>
    <col min="13623" max="13623" width="8.7109375" style="55" customWidth="1"/>
    <col min="13624" max="13624" width="12.140625" style="55" customWidth="1"/>
    <col min="13625" max="13625" width="8.7109375" style="55" customWidth="1"/>
    <col min="13626" max="13626" width="12.140625" style="55" customWidth="1"/>
    <col min="13627" max="13627" width="8.7109375" style="55" customWidth="1"/>
    <col min="13628" max="13628" width="12.140625" style="55" customWidth="1"/>
    <col min="13629" max="13629" width="8.7109375" style="55" customWidth="1"/>
    <col min="13630" max="13630" width="12.140625" style="55" customWidth="1"/>
    <col min="13631" max="13631" width="8.7109375" style="55" customWidth="1"/>
    <col min="13632" max="13632" width="12.140625" style="55" customWidth="1"/>
    <col min="13633" max="13633" width="8.7109375" style="55" customWidth="1"/>
    <col min="13634" max="13634" width="12.140625" style="55" customWidth="1"/>
    <col min="13635" max="13635" width="8.7109375" style="55" customWidth="1"/>
    <col min="13636" max="13636" width="12.140625" style="55" customWidth="1"/>
    <col min="13637" max="13637" width="8.7109375" style="55" customWidth="1"/>
    <col min="13638" max="13638" width="12.140625" style="55" customWidth="1"/>
    <col min="13639" max="13639" width="8.7109375" style="55" customWidth="1"/>
    <col min="13640" max="13640" width="11.28515625" style="55" customWidth="1"/>
    <col min="13641" max="13641" width="11.28515625" style="55" bestFit="1" customWidth="1"/>
    <col min="13642" max="13642" width="9.140625" style="55"/>
    <col min="13643" max="13643" width="10.28515625" style="55" bestFit="1" customWidth="1"/>
    <col min="13644" max="13644" width="13.140625" style="55" customWidth="1"/>
    <col min="13645" max="13872" width="9.140625" style="55"/>
    <col min="13873" max="13873" width="5.42578125" style="55" customWidth="1"/>
    <col min="13874" max="13874" width="56.140625" style="55" customWidth="1"/>
    <col min="13875" max="13875" width="8.7109375" style="55" customWidth="1"/>
    <col min="13876" max="13876" width="12.140625" style="55" customWidth="1"/>
    <col min="13877" max="13877" width="8.7109375" style="55" customWidth="1"/>
    <col min="13878" max="13878" width="12.140625" style="55" customWidth="1"/>
    <col min="13879" max="13879" width="8.7109375" style="55" customWidth="1"/>
    <col min="13880" max="13880" width="12.140625" style="55" customWidth="1"/>
    <col min="13881" max="13881" width="8.7109375" style="55" customWidth="1"/>
    <col min="13882" max="13882" width="12.140625" style="55" customWidth="1"/>
    <col min="13883" max="13883" width="8.7109375" style="55" customWidth="1"/>
    <col min="13884" max="13884" width="12.140625" style="55" customWidth="1"/>
    <col min="13885" max="13885" width="8.7109375" style="55" customWidth="1"/>
    <col min="13886" max="13886" width="12.140625" style="55" customWidth="1"/>
    <col min="13887" max="13887" width="8.7109375" style="55" customWidth="1"/>
    <col min="13888" max="13888" width="12.140625" style="55" customWidth="1"/>
    <col min="13889" max="13889" width="8.7109375" style="55" customWidth="1"/>
    <col min="13890" max="13890" width="12.140625" style="55" customWidth="1"/>
    <col min="13891" max="13891" width="8.7109375" style="55" customWidth="1"/>
    <col min="13892" max="13892" width="12.140625" style="55" customWidth="1"/>
    <col min="13893" max="13893" width="8.7109375" style="55" customWidth="1"/>
    <col min="13894" max="13894" width="12.140625" style="55" customWidth="1"/>
    <col min="13895" max="13895" width="8.7109375" style="55" customWidth="1"/>
    <col min="13896" max="13896" width="11.28515625" style="55" customWidth="1"/>
    <col min="13897" max="13897" width="11.28515625" style="55" bestFit="1" customWidth="1"/>
    <col min="13898" max="13898" width="9.140625" style="55"/>
    <col min="13899" max="13899" width="10.28515625" style="55" bestFit="1" customWidth="1"/>
    <col min="13900" max="13900" width="13.140625" style="55" customWidth="1"/>
    <col min="13901" max="14128" width="9.140625" style="55"/>
    <col min="14129" max="14129" width="5.42578125" style="55" customWidth="1"/>
    <col min="14130" max="14130" width="56.140625" style="55" customWidth="1"/>
    <col min="14131" max="14131" width="8.7109375" style="55" customWidth="1"/>
    <col min="14132" max="14132" width="12.140625" style="55" customWidth="1"/>
    <col min="14133" max="14133" width="8.7109375" style="55" customWidth="1"/>
    <col min="14134" max="14134" width="12.140625" style="55" customWidth="1"/>
    <col min="14135" max="14135" width="8.7109375" style="55" customWidth="1"/>
    <col min="14136" max="14136" width="12.140625" style="55" customWidth="1"/>
    <col min="14137" max="14137" width="8.7109375" style="55" customWidth="1"/>
    <col min="14138" max="14138" width="12.140625" style="55" customWidth="1"/>
    <col min="14139" max="14139" width="8.7109375" style="55" customWidth="1"/>
    <col min="14140" max="14140" width="12.140625" style="55" customWidth="1"/>
    <col min="14141" max="14141" width="8.7109375" style="55" customWidth="1"/>
    <col min="14142" max="14142" width="12.140625" style="55" customWidth="1"/>
    <col min="14143" max="14143" width="8.7109375" style="55" customWidth="1"/>
    <col min="14144" max="14144" width="12.140625" style="55" customWidth="1"/>
    <col min="14145" max="14145" width="8.7109375" style="55" customWidth="1"/>
    <col min="14146" max="14146" width="12.140625" style="55" customWidth="1"/>
    <col min="14147" max="14147" width="8.7109375" style="55" customWidth="1"/>
    <col min="14148" max="14148" width="12.140625" style="55" customWidth="1"/>
    <col min="14149" max="14149" width="8.7109375" style="55" customWidth="1"/>
    <col min="14150" max="14150" width="12.140625" style="55" customWidth="1"/>
    <col min="14151" max="14151" width="8.7109375" style="55" customWidth="1"/>
    <col min="14152" max="14152" width="11.28515625" style="55" customWidth="1"/>
    <col min="14153" max="14153" width="11.28515625" style="55" bestFit="1" customWidth="1"/>
    <col min="14154" max="14154" width="9.140625" style="55"/>
    <col min="14155" max="14155" width="10.28515625" style="55" bestFit="1" customWidth="1"/>
    <col min="14156" max="14156" width="13.140625" style="55" customWidth="1"/>
    <col min="14157" max="14384" width="9.140625" style="55"/>
    <col min="14385" max="14385" width="5.42578125" style="55" customWidth="1"/>
    <col min="14386" max="14386" width="56.140625" style="55" customWidth="1"/>
    <col min="14387" max="14387" width="8.7109375" style="55" customWidth="1"/>
    <col min="14388" max="14388" width="12.140625" style="55" customWidth="1"/>
    <col min="14389" max="14389" width="8.7109375" style="55" customWidth="1"/>
    <col min="14390" max="14390" width="12.140625" style="55" customWidth="1"/>
    <col min="14391" max="14391" width="8.7109375" style="55" customWidth="1"/>
    <col min="14392" max="14392" width="12.140625" style="55" customWidth="1"/>
    <col min="14393" max="14393" width="8.7109375" style="55" customWidth="1"/>
    <col min="14394" max="14394" width="12.140625" style="55" customWidth="1"/>
    <col min="14395" max="14395" width="8.7109375" style="55" customWidth="1"/>
    <col min="14396" max="14396" width="12.140625" style="55" customWidth="1"/>
    <col min="14397" max="14397" width="8.7109375" style="55" customWidth="1"/>
    <col min="14398" max="14398" width="12.140625" style="55" customWidth="1"/>
    <col min="14399" max="14399" width="8.7109375" style="55" customWidth="1"/>
    <col min="14400" max="14400" width="12.140625" style="55" customWidth="1"/>
    <col min="14401" max="14401" width="8.7109375" style="55" customWidth="1"/>
    <col min="14402" max="14402" width="12.140625" style="55" customWidth="1"/>
    <col min="14403" max="14403" width="8.7109375" style="55" customWidth="1"/>
    <col min="14404" max="14404" width="12.140625" style="55" customWidth="1"/>
    <col min="14405" max="14405" width="8.7109375" style="55" customWidth="1"/>
    <col min="14406" max="14406" width="12.140625" style="55" customWidth="1"/>
    <col min="14407" max="14407" width="8.7109375" style="55" customWidth="1"/>
    <col min="14408" max="14408" width="11.28515625" style="55" customWidth="1"/>
    <col min="14409" max="14409" width="11.28515625" style="55" bestFit="1" customWidth="1"/>
    <col min="14410" max="14410" width="9.140625" style="55"/>
    <col min="14411" max="14411" width="10.28515625" style="55" bestFit="1" customWidth="1"/>
    <col min="14412" max="14412" width="13.140625" style="55" customWidth="1"/>
    <col min="14413" max="14640" width="9.140625" style="55"/>
    <col min="14641" max="14641" width="5.42578125" style="55" customWidth="1"/>
    <col min="14642" max="14642" width="56.140625" style="55" customWidth="1"/>
    <col min="14643" max="14643" width="8.7109375" style="55" customWidth="1"/>
    <col min="14644" max="14644" width="12.140625" style="55" customWidth="1"/>
    <col min="14645" max="14645" width="8.7109375" style="55" customWidth="1"/>
    <col min="14646" max="14646" width="12.140625" style="55" customWidth="1"/>
    <col min="14647" max="14647" width="8.7109375" style="55" customWidth="1"/>
    <col min="14648" max="14648" width="12.140625" style="55" customWidth="1"/>
    <col min="14649" max="14649" width="8.7109375" style="55" customWidth="1"/>
    <col min="14650" max="14650" width="12.140625" style="55" customWidth="1"/>
    <col min="14651" max="14651" width="8.7109375" style="55" customWidth="1"/>
    <col min="14652" max="14652" width="12.140625" style="55" customWidth="1"/>
    <col min="14653" max="14653" width="8.7109375" style="55" customWidth="1"/>
    <col min="14654" max="14654" width="12.140625" style="55" customWidth="1"/>
    <col min="14655" max="14655" width="8.7109375" style="55" customWidth="1"/>
    <col min="14656" max="14656" width="12.140625" style="55" customWidth="1"/>
    <col min="14657" max="14657" width="8.7109375" style="55" customWidth="1"/>
    <col min="14658" max="14658" width="12.140625" style="55" customWidth="1"/>
    <col min="14659" max="14659" width="8.7109375" style="55" customWidth="1"/>
    <col min="14660" max="14660" width="12.140625" style="55" customWidth="1"/>
    <col min="14661" max="14661" width="8.7109375" style="55" customWidth="1"/>
    <col min="14662" max="14662" width="12.140625" style="55" customWidth="1"/>
    <col min="14663" max="14663" width="8.7109375" style="55" customWidth="1"/>
    <col min="14664" max="14664" width="11.28515625" style="55" customWidth="1"/>
    <col min="14665" max="14665" width="11.28515625" style="55" bestFit="1" customWidth="1"/>
    <col min="14666" max="14666" width="9.140625" style="55"/>
    <col min="14667" max="14667" width="10.28515625" style="55" bestFit="1" customWidth="1"/>
    <col min="14668" max="14668" width="13.140625" style="55" customWidth="1"/>
    <col min="14669" max="14896" width="9.140625" style="55"/>
    <col min="14897" max="14897" width="5.42578125" style="55" customWidth="1"/>
    <col min="14898" max="14898" width="56.140625" style="55" customWidth="1"/>
    <col min="14899" max="14899" width="8.7109375" style="55" customWidth="1"/>
    <col min="14900" max="14900" width="12.140625" style="55" customWidth="1"/>
    <col min="14901" max="14901" width="8.7109375" style="55" customWidth="1"/>
    <col min="14902" max="14902" width="12.140625" style="55" customWidth="1"/>
    <col min="14903" max="14903" width="8.7109375" style="55" customWidth="1"/>
    <col min="14904" max="14904" width="12.140625" style="55" customWidth="1"/>
    <col min="14905" max="14905" width="8.7109375" style="55" customWidth="1"/>
    <col min="14906" max="14906" width="12.140625" style="55" customWidth="1"/>
    <col min="14907" max="14907" width="8.7109375" style="55" customWidth="1"/>
    <col min="14908" max="14908" width="12.140625" style="55" customWidth="1"/>
    <col min="14909" max="14909" width="8.7109375" style="55" customWidth="1"/>
    <col min="14910" max="14910" width="12.140625" style="55" customWidth="1"/>
    <col min="14911" max="14911" width="8.7109375" style="55" customWidth="1"/>
    <col min="14912" max="14912" width="12.140625" style="55" customWidth="1"/>
    <col min="14913" max="14913" width="8.7109375" style="55" customWidth="1"/>
    <col min="14914" max="14914" width="12.140625" style="55" customWidth="1"/>
    <col min="14915" max="14915" width="8.7109375" style="55" customWidth="1"/>
    <col min="14916" max="14916" width="12.140625" style="55" customWidth="1"/>
    <col min="14917" max="14917" width="8.7109375" style="55" customWidth="1"/>
    <col min="14918" max="14918" width="12.140625" style="55" customWidth="1"/>
    <col min="14919" max="14919" width="8.7109375" style="55" customWidth="1"/>
    <col min="14920" max="14920" width="11.28515625" style="55" customWidth="1"/>
    <col min="14921" max="14921" width="11.28515625" style="55" bestFit="1" customWidth="1"/>
    <col min="14922" max="14922" width="9.140625" style="55"/>
    <col min="14923" max="14923" width="10.28515625" style="55" bestFit="1" customWidth="1"/>
    <col min="14924" max="14924" width="13.140625" style="55" customWidth="1"/>
    <col min="14925" max="15152" width="9.140625" style="55"/>
    <col min="15153" max="15153" width="5.42578125" style="55" customWidth="1"/>
    <col min="15154" max="15154" width="56.140625" style="55" customWidth="1"/>
    <col min="15155" max="15155" width="8.7109375" style="55" customWidth="1"/>
    <col min="15156" max="15156" width="12.140625" style="55" customWidth="1"/>
    <col min="15157" max="15157" width="8.7109375" style="55" customWidth="1"/>
    <col min="15158" max="15158" width="12.140625" style="55" customWidth="1"/>
    <col min="15159" max="15159" width="8.7109375" style="55" customWidth="1"/>
    <col min="15160" max="15160" width="12.140625" style="55" customWidth="1"/>
    <col min="15161" max="15161" width="8.7109375" style="55" customWidth="1"/>
    <col min="15162" max="15162" width="12.140625" style="55" customWidth="1"/>
    <col min="15163" max="15163" width="8.7109375" style="55" customWidth="1"/>
    <col min="15164" max="15164" width="12.140625" style="55" customWidth="1"/>
    <col min="15165" max="15165" width="8.7109375" style="55" customWidth="1"/>
    <col min="15166" max="15166" width="12.140625" style="55" customWidth="1"/>
    <col min="15167" max="15167" width="8.7109375" style="55" customWidth="1"/>
    <col min="15168" max="15168" width="12.140625" style="55" customWidth="1"/>
    <col min="15169" max="15169" width="8.7109375" style="55" customWidth="1"/>
    <col min="15170" max="15170" width="12.140625" style="55" customWidth="1"/>
    <col min="15171" max="15171" width="8.7109375" style="55" customWidth="1"/>
    <col min="15172" max="15172" width="12.140625" style="55" customWidth="1"/>
    <col min="15173" max="15173" width="8.7109375" style="55" customWidth="1"/>
    <col min="15174" max="15174" width="12.140625" style="55" customWidth="1"/>
    <col min="15175" max="15175" width="8.7109375" style="55" customWidth="1"/>
    <col min="15176" max="15176" width="11.28515625" style="55" customWidth="1"/>
    <col min="15177" max="15177" width="11.28515625" style="55" bestFit="1" customWidth="1"/>
    <col min="15178" max="15178" width="9.140625" style="55"/>
    <col min="15179" max="15179" width="10.28515625" style="55" bestFit="1" customWidth="1"/>
    <col min="15180" max="15180" width="13.140625" style="55" customWidth="1"/>
    <col min="15181" max="15408" width="9.140625" style="55"/>
    <col min="15409" max="15409" width="5.42578125" style="55" customWidth="1"/>
    <col min="15410" max="15410" width="56.140625" style="55" customWidth="1"/>
    <col min="15411" max="15411" width="8.7109375" style="55" customWidth="1"/>
    <col min="15412" max="15412" width="12.140625" style="55" customWidth="1"/>
    <col min="15413" max="15413" width="8.7109375" style="55" customWidth="1"/>
    <col min="15414" max="15414" width="12.140625" style="55" customWidth="1"/>
    <col min="15415" max="15415" width="8.7109375" style="55" customWidth="1"/>
    <col min="15416" max="15416" width="12.140625" style="55" customWidth="1"/>
    <col min="15417" max="15417" width="8.7109375" style="55" customWidth="1"/>
    <col min="15418" max="15418" width="12.140625" style="55" customWidth="1"/>
    <col min="15419" max="15419" width="8.7109375" style="55" customWidth="1"/>
    <col min="15420" max="15420" width="12.140625" style="55" customWidth="1"/>
    <col min="15421" max="15421" width="8.7109375" style="55" customWidth="1"/>
    <col min="15422" max="15422" width="12.140625" style="55" customWidth="1"/>
    <col min="15423" max="15423" width="8.7109375" style="55" customWidth="1"/>
    <col min="15424" max="15424" width="12.140625" style="55" customWidth="1"/>
    <col min="15425" max="15425" width="8.7109375" style="55" customWidth="1"/>
    <col min="15426" max="15426" width="12.140625" style="55" customWidth="1"/>
    <col min="15427" max="15427" width="8.7109375" style="55" customWidth="1"/>
    <col min="15428" max="15428" width="12.140625" style="55" customWidth="1"/>
    <col min="15429" max="15429" width="8.7109375" style="55" customWidth="1"/>
    <col min="15430" max="15430" width="12.140625" style="55" customWidth="1"/>
    <col min="15431" max="15431" width="8.7109375" style="55" customWidth="1"/>
    <col min="15432" max="15432" width="11.28515625" style="55" customWidth="1"/>
    <col min="15433" max="15433" width="11.28515625" style="55" bestFit="1" customWidth="1"/>
    <col min="15434" max="15434" width="9.140625" style="55"/>
    <col min="15435" max="15435" width="10.28515625" style="55" bestFit="1" customWidth="1"/>
    <col min="15436" max="15436" width="13.140625" style="55" customWidth="1"/>
    <col min="15437" max="15664" width="9.140625" style="55"/>
    <col min="15665" max="15665" width="5.42578125" style="55" customWidth="1"/>
    <col min="15666" max="15666" width="56.140625" style="55" customWidth="1"/>
    <col min="15667" max="15667" width="8.7109375" style="55" customWidth="1"/>
    <col min="15668" max="15668" width="12.140625" style="55" customWidth="1"/>
    <col min="15669" max="15669" width="8.7109375" style="55" customWidth="1"/>
    <col min="15670" max="15670" width="12.140625" style="55" customWidth="1"/>
    <col min="15671" max="15671" width="8.7109375" style="55" customWidth="1"/>
    <col min="15672" max="15672" width="12.140625" style="55" customWidth="1"/>
    <col min="15673" max="15673" width="8.7109375" style="55" customWidth="1"/>
    <col min="15674" max="15674" width="12.140625" style="55" customWidth="1"/>
    <col min="15675" max="15675" width="8.7109375" style="55" customWidth="1"/>
    <col min="15676" max="15676" width="12.140625" style="55" customWidth="1"/>
    <col min="15677" max="15677" width="8.7109375" style="55" customWidth="1"/>
    <col min="15678" max="15678" width="12.140625" style="55" customWidth="1"/>
    <col min="15679" max="15679" width="8.7109375" style="55" customWidth="1"/>
    <col min="15680" max="15680" width="12.140625" style="55" customWidth="1"/>
    <col min="15681" max="15681" width="8.7109375" style="55" customWidth="1"/>
    <col min="15682" max="15682" width="12.140625" style="55" customWidth="1"/>
    <col min="15683" max="15683" width="8.7109375" style="55" customWidth="1"/>
    <col min="15684" max="15684" width="12.140625" style="55" customWidth="1"/>
    <col min="15685" max="15685" width="8.7109375" style="55" customWidth="1"/>
    <col min="15686" max="15686" width="12.140625" style="55" customWidth="1"/>
    <col min="15687" max="15687" width="8.7109375" style="55" customWidth="1"/>
    <col min="15688" max="15688" width="11.28515625" style="55" customWidth="1"/>
    <col min="15689" max="15689" width="11.28515625" style="55" bestFit="1" customWidth="1"/>
    <col min="15690" max="15690" width="9.140625" style="55"/>
    <col min="15691" max="15691" width="10.28515625" style="55" bestFit="1" customWidth="1"/>
    <col min="15692" max="15692" width="13.140625" style="55" customWidth="1"/>
    <col min="15693" max="15920" width="9.140625" style="55"/>
    <col min="15921" max="15921" width="5.42578125" style="55" customWidth="1"/>
    <col min="15922" max="15922" width="56.140625" style="55" customWidth="1"/>
    <col min="15923" max="15923" width="8.7109375" style="55" customWidth="1"/>
    <col min="15924" max="15924" width="12.140625" style="55" customWidth="1"/>
    <col min="15925" max="15925" width="8.7109375" style="55" customWidth="1"/>
    <col min="15926" max="15926" width="12.140625" style="55" customWidth="1"/>
    <col min="15927" max="15927" width="8.7109375" style="55" customWidth="1"/>
    <col min="15928" max="15928" width="12.140625" style="55" customWidth="1"/>
    <col min="15929" max="15929" width="8.7109375" style="55" customWidth="1"/>
    <col min="15930" max="15930" width="12.140625" style="55" customWidth="1"/>
    <col min="15931" max="15931" width="8.7109375" style="55" customWidth="1"/>
    <col min="15932" max="15932" width="12.140625" style="55" customWidth="1"/>
    <col min="15933" max="15933" width="8.7109375" style="55" customWidth="1"/>
    <col min="15934" max="15934" width="12.140625" style="55" customWidth="1"/>
    <col min="15935" max="15935" width="8.7109375" style="55" customWidth="1"/>
    <col min="15936" max="15936" width="12.140625" style="55" customWidth="1"/>
    <col min="15937" max="15937" width="8.7109375" style="55" customWidth="1"/>
    <col min="15938" max="15938" width="12.140625" style="55" customWidth="1"/>
    <col min="15939" max="15939" width="8.7109375" style="55" customWidth="1"/>
    <col min="15940" max="15940" width="12.140625" style="55" customWidth="1"/>
    <col min="15941" max="15941" width="8.7109375" style="55" customWidth="1"/>
    <col min="15942" max="15942" width="12.140625" style="55" customWidth="1"/>
    <col min="15943" max="15943" width="8.7109375" style="55" customWidth="1"/>
    <col min="15944" max="15944" width="11.28515625" style="55" customWidth="1"/>
    <col min="15945" max="15945" width="11.28515625" style="55" bestFit="1" customWidth="1"/>
    <col min="15946" max="15946" width="9.140625" style="55"/>
    <col min="15947" max="15947" width="10.28515625" style="55" bestFit="1" customWidth="1"/>
    <col min="15948" max="15948" width="13.140625" style="55" customWidth="1"/>
    <col min="15949" max="16176" width="9.140625" style="55"/>
    <col min="16177" max="16177" width="5.42578125" style="55" customWidth="1"/>
    <col min="16178" max="16178" width="56.140625" style="55" customWidth="1"/>
    <col min="16179" max="16179" width="8.7109375" style="55" customWidth="1"/>
    <col min="16180" max="16180" width="12.140625" style="55" customWidth="1"/>
    <col min="16181" max="16181" width="8.7109375" style="55" customWidth="1"/>
    <col min="16182" max="16182" width="12.140625" style="55" customWidth="1"/>
    <col min="16183" max="16183" width="8.7109375" style="55" customWidth="1"/>
    <col min="16184" max="16184" width="12.140625" style="55" customWidth="1"/>
    <col min="16185" max="16185" width="8.7109375" style="55" customWidth="1"/>
    <col min="16186" max="16186" width="12.140625" style="55" customWidth="1"/>
    <col min="16187" max="16187" width="8.7109375" style="55" customWidth="1"/>
    <col min="16188" max="16188" width="12.140625" style="55" customWidth="1"/>
    <col min="16189" max="16189" width="8.7109375" style="55" customWidth="1"/>
    <col min="16190" max="16190" width="12.140625" style="55" customWidth="1"/>
    <col min="16191" max="16191" width="8.7109375" style="55" customWidth="1"/>
    <col min="16192" max="16192" width="12.140625" style="55" customWidth="1"/>
    <col min="16193" max="16193" width="8.7109375" style="55" customWidth="1"/>
    <col min="16194" max="16194" width="12.140625" style="55" customWidth="1"/>
    <col min="16195" max="16195" width="8.7109375" style="55" customWidth="1"/>
    <col min="16196" max="16196" width="12.140625" style="55" customWidth="1"/>
    <col min="16197" max="16197" width="8.7109375" style="55" customWidth="1"/>
    <col min="16198" max="16198" width="12.140625" style="55" customWidth="1"/>
    <col min="16199" max="16199" width="8.7109375" style="55" customWidth="1"/>
    <col min="16200" max="16200" width="11.28515625" style="55" customWidth="1"/>
    <col min="16201" max="16201" width="11.28515625" style="55" bestFit="1" customWidth="1"/>
    <col min="16202" max="16202" width="9.140625" style="55"/>
    <col min="16203" max="16203" width="10.28515625" style="55" bestFit="1" customWidth="1"/>
    <col min="16204" max="16204" width="13.140625" style="55" customWidth="1"/>
    <col min="16205" max="16384" width="9.140625" style="55"/>
  </cols>
  <sheetData>
    <row r="1" spans="1:80" ht="64.5" customHeight="1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7" t="s">
        <v>118</v>
      </c>
      <c r="BU1" s="55"/>
      <c r="BV1" s="55"/>
    </row>
    <row r="2" spans="1:80" s="5" customFormat="1" ht="12">
      <c r="A2" s="6"/>
      <c r="B2" s="6"/>
      <c r="C2" s="2"/>
      <c r="D2" s="7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</row>
    <row r="3" spans="1:80" s="5" customFormat="1" ht="12">
      <c r="A3" s="1" t="s">
        <v>1</v>
      </c>
      <c r="B3" s="10"/>
      <c r="C3" s="2"/>
      <c r="D3" s="3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1"/>
      <c r="BZ3" s="10"/>
      <c r="CA3" s="4"/>
      <c r="CB3" s="4"/>
    </row>
    <row r="4" spans="1:80" s="5" customFormat="1" ht="12">
      <c r="A4" s="1" t="s">
        <v>2</v>
      </c>
      <c r="B4" s="10"/>
      <c r="C4" s="2"/>
      <c r="D4" s="8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1"/>
      <c r="BZ4" s="10"/>
      <c r="CA4" s="9"/>
      <c r="CB4" s="9"/>
    </row>
    <row r="5" spans="1:80" s="5" customFormat="1" ht="12">
      <c r="A5" s="1" t="s">
        <v>3</v>
      </c>
      <c r="B5" s="10"/>
      <c r="C5" s="2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1"/>
      <c r="BZ5" s="10"/>
      <c r="CA5" s="4"/>
      <c r="CB5" s="4"/>
    </row>
    <row r="6" spans="1:80" s="5" customFormat="1" ht="12">
      <c r="A6" s="1" t="s">
        <v>4</v>
      </c>
      <c r="B6" s="10"/>
      <c r="C6" s="2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1"/>
      <c r="BZ6" s="10"/>
      <c r="CA6" s="4"/>
      <c r="CB6" s="4"/>
    </row>
    <row r="7" spans="1:80" s="5" customFormat="1" ht="12">
      <c r="A7" s="1" t="s">
        <v>5</v>
      </c>
      <c r="B7" s="213"/>
      <c r="C7" s="100"/>
      <c r="D7" s="21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Y7" s="1"/>
      <c r="BZ7" s="10"/>
      <c r="CA7" s="4"/>
      <c r="CB7" s="4"/>
    </row>
    <row r="8" spans="1:80" s="5" customFormat="1" ht="12">
      <c r="A8" s="1"/>
      <c r="B8" s="1"/>
      <c r="C8" s="2"/>
      <c r="D8" s="3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</row>
    <row r="9" spans="1:80" s="14" customFormat="1" ht="12">
      <c r="A9" s="10"/>
      <c r="B9" s="10"/>
      <c r="C9" s="11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</row>
    <row r="10" spans="1:80" s="32" customFormat="1" ht="18" customHeight="1">
      <c r="A10" s="61" t="s">
        <v>6</v>
      </c>
      <c r="B10" s="62" t="s">
        <v>119</v>
      </c>
      <c r="C10" s="232" t="s">
        <v>120</v>
      </c>
      <c r="D10" s="232"/>
      <c r="E10" s="232" t="s">
        <v>121</v>
      </c>
      <c r="F10" s="232"/>
      <c r="G10" s="232" t="s">
        <v>122</v>
      </c>
      <c r="H10" s="232"/>
      <c r="I10" s="232" t="s">
        <v>123</v>
      </c>
      <c r="J10" s="232"/>
      <c r="K10" s="232" t="s">
        <v>124</v>
      </c>
      <c r="L10" s="232"/>
      <c r="M10" s="232" t="s">
        <v>125</v>
      </c>
      <c r="N10" s="232"/>
      <c r="O10" s="232" t="s">
        <v>126</v>
      </c>
      <c r="P10" s="232"/>
      <c r="Q10" s="232" t="s">
        <v>127</v>
      </c>
      <c r="R10" s="232"/>
      <c r="S10" s="232" t="s">
        <v>128</v>
      </c>
      <c r="T10" s="232"/>
      <c r="U10" s="232" t="s">
        <v>129</v>
      </c>
      <c r="V10" s="232"/>
      <c r="W10" s="232" t="s">
        <v>130</v>
      </c>
      <c r="X10" s="232"/>
      <c r="Y10" s="232" t="s">
        <v>131</v>
      </c>
      <c r="Z10" s="232"/>
      <c r="AA10" s="232" t="s">
        <v>132</v>
      </c>
      <c r="AB10" s="232"/>
      <c r="AC10" s="232" t="s">
        <v>133</v>
      </c>
      <c r="AD10" s="232"/>
      <c r="AE10" s="232" t="s">
        <v>134</v>
      </c>
      <c r="AF10" s="232"/>
      <c r="AG10" s="232" t="s">
        <v>135</v>
      </c>
      <c r="AH10" s="232"/>
      <c r="AI10" s="232" t="s">
        <v>136</v>
      </c>
      <c r="AJ10" s="232"/>
      <c r="AK10" s="232" t="s">
        <v>137</v>
      </c>
      <c r="AL10" s="232"/>
      <c r="AM10" s="232" t="s">
        <v>138</v>
      </c>
      <c r="AN10" s="232"/>
      <c r="AO10" s="232" t="s">
        <v>139</v>
      </c>
      <c r="AP10" s="232"/>
      <c r="AQ10" s="232" t="s">
        <v>140</v>
      </c>
      <c r="AR10" s="232"/>
      <c r="AS10" s="232" t="s">
        <v>141</v>
      </c>
      <c r="AT10" s="232"/>
      <c r="AU10" s="232" t="s">
        <v>142</v>
      </c>
      <c r="AV10" s="232"/>
      <c r="AW10" s="232" t="s">
        <v>143</v>
      </c>
      <c r="AX10" s="232"/>
      <c r="AY10" s="232" t="s">
        <v>144</v>
      </c>
      <c r="AZ10" s="232"/>
      <c r="BA10" s="232" t="s">
        <v>145</v>
      </c>
      <c r="BB10" s="232"/>
      <c r="BC10" s="232" t="s">
        <v>146</v>
      </c>
      <c r="BD10" s="232"/>
      <c r="BE10" s="232" t="s">
        <v>147</v>
      </c>
      <c r="BF10" s="232"/>
      <c r="BG10" s="232" t="s">
        <v>148</v>
      </c>
      <c r="BH10" s="232"/>
      <c r="BI10" s="232" t="s">
        <v>149</v>
      </c>
      <c r="BJ10" s="232"/>
      <c r="BK10" s="232" t="s">
        <v>150</v>
      </c>
      <c r="BL10" s="232"/>
      <c r="BM10" s="232" t="s">
        <v>151</v>
      </c>
      <c r="BN10" s="232"/>
      <c r="BO10" s="232" t="s">
        <v>152</v>
      </c>
      <c r="BP10" s="232"/>
      <c r="BQ10" s="232" t="s">
        <v>153</v>
      </c>
      <c r="BR10" s="232"/>
      <c r="BS10" s="233" t="s">
        <v>154</v>
      </c>
      <c r="BT10" s="234"/>
      <c r="BU10" s="63"/>
      <c r="BV10" s="64"/>
    </row>
    <row r="11" spans="1:80" s="71" customFormat="1" ht="18" customHeight="1">
      <c r="A11" s="65"/>
      <c r="B11" s="66"/>
      <c r="C11" s="67" t="s">
        <v>155</v>
      </c>
      <c r="D11" s="68" t="s">
        <v>156</v>
      </c>
      <c r="E11" s="67" t="s">
        <v>155</v>
      </c>
      <c r="F11" s="68" t="s">
        <v>156</v>
      </c>
      <c r="G11" s="67" t="s">
        <v>155</v>
      </c>
      <c r="H11" s="68" t="s">
        <v>156</v>
      </c>
      <c r="I11" s="67" t="s">
        <v>155</v>
      </c>
      <c r="J11" s="68" t="s">
        <v>156</v>
      </c>
      <c r="K11" s="67" t="s">
        <v>155</v>
      </c>
      <c r="L11" s="68" t="s">
        <v>156</v>
      </c>
      <c r="M11" s="67" t="s">
        <v>155</v>
      </c>
      <c r="N11" s="68" t="s">
        <v>156</v>
      </c>
      <c r="O11" s="67" t="s">
        <v>155</v>
      </c>
      <c r="P11" s="68" t="s">
        <v>156</v>
      </c>
      <c r="Q11" s="67" t="s">
        <v>155</v>
      </c>
      <c r="R11" s="68" t="s">
        <v>156</v>
      </c>
      <c r="S11" s="67" t="s">
        <v>155</v>
      </c>
      <c r="T11" s="68" t="s">
        <v>156</v>
      </c>
      <c r="U11" s="67" t="s">
        <v>155</v>
      </c>
      <c r="V11" s="68" t="s">
        <v>156</v>
      </c>
      <c r="W11" s="67" t="s">
        <v>155</v>
      </c>
      <c r="X11" s="68" t="s">
        <v>156</v>
      </c>
      <c r="Y11" s="67" t="s">
        <v>155</v>
      </c>
      <c r="Z11" s="68" t="s">
        <v>156</v>
      </c>
      <c r="AA11" s="67" t="s">
        <v>155</v>
      </c>
      <c r="AB11" s="68" t="s">
        <v>156</v>
      </c>
      <c r="AC11" s="67" t="s">
        <v>155</v>
      </c>
      <c r="AD11" s="68" t="s">
        <v>156</v>
      </c>
      <c r="AE11" s="67" t="s">
        <v>155</v>
      </c>
      <c r="AF11" s="68" t="s">
        <v>156</v>
      </c>
      <c r="AG11" s="67" t="s">
        <v>155</v>
      </c>
      <c r="AH11" s="68" t="s">
        <v>156</v>
      </c>
      <c r="AI11" s="67" t="s">
        <v>155</v>
      </c>
      <c r="AJ11" s="68" t="s">
        <v>156</v>
      </c>
      <c r="AK11" s="67" t="s">
        <v>155</v>
      </c>
      <c r="AL11" s="68" t="s">
        <v>156</v>
      </c>
      <c r="AM11" s="67" t="s">
        <v>155</v>
      </c>
      <c r="AN11" s="68" t="s">
        <v>156</v>
      </c>
      <c r="AO11" s="67" t="s">
        <v>155</v>
      </c>
      <c r="AP11" s="68" t="s">
        <v>156</v>
      </c>
      <c r="AQ11" s="67" t="s">
        <v>155</v>
      </c>
      <c r="AR11" s="68" t="s">
        <v>156</v>
      </c>
      <c r="AS11" s="67" t="s">
        <v>155</v>
      </c>
      <c r="AT11" s="68" t="s">
        <v>156</v>
      </c>
      <c r="AU11" s="67" t="s">
        <v>155</v>
      </c>
      <c r="AV11" s="68" t="s">
        <v>156</v>
      </c>
      <c r="AW11" s="67" t="s">
        <v>155</v>
      </c>
      <c r="AX11" s="68" t="s">
        <v>156</v>
      </c>
      <c r="AY11" s="67" t="s">
        <v>155</v>
      </c>
      <c r="AZ11" s="68" t="s">
        <v>156</v>
      </c>
      <c r="BA11" s="67" t="s">
        <v>155</v>
      </c>
      <c r="BB11" s="68" t="s">
        <v>156</v>
      </c>
      <c r="BC11" s="67" t="s">
        <v>155</v>
      </c>
      <c r="BD11" s="68" t="s">
        <v>156</v>
      </c>
      <c r="BE11" s="67" t="s">
        <v>155</v>
      </c>
      <c r="BF11" s="68" t="s">
        <v>156</v>
      </c>
      <c r="BG11" s="67" t="s">
        <v>155</v>
      </c>
      <c r="BH11" s="68" t="s">
        <v>156</v>
      </c>
      <c r="BI11" s="67" t="s">
        <v>155</v>
      </c>
      <c r="BJ11" s="68" t="s">
        <v>156</v>
      </c>
      <c r="BK11" s="67" t="s">
        <v>155</v>
      </c>
      <c r="BL11" s="68" t="s">
        <v>156</v>
      </c>
      <c r="BM11" s="67" t="s">
        <v>155</v>
      </c>
      <c r="BN11" s="68" t="s">
        <v>156</v>
      </c>
      <c r="BO11" s="67" t="s">
        <v>155</v>
      </c>
      <c r="BP11" s="68" t="s">
        <v>156</v>
      </c>
      <c r="BQ11" s="67" t="s">
        <v>155</v>
      </c>
      <c r="BR11" s="68" t="s">
        <v>156</v>
      </c>
      <c r="BS11" s="67" t="s">
        <v>155</v>
      </c>
      <c r="BT11" s="68" t="s">
        <v>156</v>
      </c>
      <c r="BU11" s="69"/>
      <c r="BV11" s="70"/>
    </row>
    <row r="12" spans="1:80" s="58" customFormat="1" ht="18" customHeight="1">
      <c r="A12" s="72">
        <v>1</v>
      </c>
      <c r="B12" s="73" t="s">
        <v>157</v>
      </c>
      <c r="C12" s="215">
        <v>0.1111</v>
      </c>
      <c r="D12" s="75">
        <f>C12*$BT12</f>
        <v>63621.01</v>
      </c>
      <c r="E12" s="215">
        <v>0.1111</v>
      </c>
      <c r="F12" s="75">
        <f>E12*$BT12</f>
        <v>63621.01</v>
      </c>
      <c r="G12" s="215">
        <v>0.1111</v>
      </c>
      <c r="H12" s="75">
        <f>G12*$BT12</f>
        <v>63621.01</v>
      </c>
      <c r="I12" s="215">
        <v>0.1111</v>
      </c>
      <c r="J12" s="75">
        <f>I12*$BT12</f>
        <v>63621.01</v>
      </c>
      <c r="K12" s="215">
        <v>0.1111</v>
      </c>
      <c r="L12" s="75">
        <f>K12*$BT12</f>
        <v>63621.01</v>
      </c>
      <c r="M12" s="215">
        <v>0.1111</v>
      </c>
      <c r="N12" s="75">
        <f>M12*$BT12</f>
        <v>63621.01</v>
      </c>
      <c r="O12" s="215">
        <v>0.1111</v>
      </c>
      <c r="P12" s="75">
        <f>O12*$BT12</f>
        <v>63621.01</v>
      </c>
      <c r="Q12" s="215">
        <v>0.1111</v>
      </c>
      <c r="R12" s="75">
        <f>Q12*$BT12</f>
        <v>63621.01</v>
      </c>
      <c r="S12" s="215">
        <v>0.11119999999999999</v>
      </c>
      <c r="T12" s="75">
        <f>S12*$BT12</f>
        <v>63678.27</v>
      </c>
      <c r="U12" s="74"/>
      <c r="V12" s="75">
        <f>U12*$BT12</f>
        <v>0</v>
      </c>
      <c r="W12" s="74"/>
      <c r="X12" s="75">
        <f>W12*$BT12</f>
        <v>0</v>
      </c>
      <c r="Y12" s="74"/>
      <c r="Z12" s="75">
        <f>Y12*$BT12</f>
        <v>0</v>
      </c>
      <c r="AA12" s="74"/>
      <c r="AB12" s="75">
        <f>AA12*$BT12</f>
        <v>0</v>
      </c>
      <c r="AC12" s="74"/>
      <c r="AD12" s="75">
        <f>AC12*$BT12</f>
        <v>0</v>
      </c>
      <c r="AE12" s="74"/>
      <c r="AF12" s="75">
        <f>AE12*$BT12</f>
        <v>0</v>
      </c>
      <c r="AG12" s="74"/>
      <c r="AH12" s="75">
        <f>AG12*$BT12</f>
        <v>0</v>
      </c>
      <c r="AI12" s="74"/>
      <c r="AJ12" s="75">
        <f>AI12*$BT12</f>
        <v>0</v>
      </c>
      <c r="AK12" s="74"/>
      <c r="AL12" s="75">
        <f>AK12*$BT12</f>
        <v>0</v>
      </c>
      <c r="AM12" s="74"/>
      <c r="AN12" s="75">
        <f>AM12*$BT12</f>
        <v>0</v>
      </c>
      <c r="AO12" s="74"/>
      <c r="AP12" s="75">
        <f>AO12*$BT12</f>
        <v>0</v>
      </c>
      <c r="AQ12" s="74"/>
      <c r="AR12" s="75">
        <f>AQ12*$BT12</f>
        <v>0</v>
      </c>
      <c r="AS12" s="74"/>
      <c r="AT12" s="75">
        <f>AS12*$BT12</f>
        <v>0</v>
      </c>
      <c r="AU12" s="74"/>
      <c r="AV12" s="75">
        <f>AU12*$BT12</f>
        <v>0</v>
      </c>
      <c r="AW12" s="74"/>
      <c r="AX12" s="75">
        <f>AW12*$BT12</f>
        <v>0</v>
      </c>
      <c r="AY12" s="74"/>
      <c r="AZ12" s="75">
        <f>AY12*$BT12</f>
        <v>0</v>
      </c>
      <c r="BA12" s="74"/>
      <c r="BB12" s="75">
        <f>BA12*$BT12</f>
        <v>0</v>
      </c>
      <c r="BC12" s="74"/>
      <c r="BD12" s="75">
        <f>BC12*$BT12</f>
        <v>0</v>
      </c>
      <c r="BE12" s="74"/>
      <c r="BF12" s="75">
        <f>BE12*$BT12</f>
        <v>0</v>
      </c>
      <c r="BG12" s="74"/>
      <c r="BH12" s="75">
        <f>BG12*$BT12</f>
        <v>0</v>
      </c>
      <c r="BI12" s="74"/>
      <c r="BJ12" s="75">
        <f>BI12*$BT12</f>
        <v>0</v>
      </c>
      <c r="BK12" s="74"/>
      <c r="BL12" s="75">
        <f>BK12*$BT12</f>
        <v>0</v>
      </c>
      <c r="BM12" s="74"/>
      <c r="BN12" s="75">
        <f>BM12*$BT12</f>
        <v>0</v>
      </c>
      <c r="BO12" s="74"/>
      <c r="BP12" s="75">
        <f>BO12*$BT12</f>
        <v>0</v>
      </c>
      <c r="BQ12" s="74"/>
      <c r="BR12" s="75">
        <f>BQ12*$BT12</f>
        <v>0</v>
      </c>
      <c r="BS12" s="76">
        <f>C12+E12+G12+I12+K12+M12+O12+Q12+S12+U12+W12+Y12+AA12+AC12+AE12+AG12+AI12+AK12+AM12+AO12+AQ12+AS12+AU12+AW12+AY12+BA12+BC12+BE12+BG12+BI12+BK12+BM12+BO12+BQ12</f>
        <v>1</v>
      </c>
      <c r="BT12" s="75">
        <v>572646.34</v>
      </c>
      <c r="BU12" s="59"/>
      <c r="BV12" s="60"/>
    </row>
    <row r="13" spans="1:80" s="58" customFormat="1" ht="18" customHeight="1">
      <c r="A13" s="72">
        <v>2</v>
      </c>
      <c r="B13" s="73" t="s">
        <v>158</v>
      </c>
      <c r="C13" s="74"/>
      <c r="D13" s="75">
        <f>C13*$BT13</f>
        <v>0</v>
      </c>
      <c r="E13" s="74"/>
      <c r="F13" s="75">
        <f>E13*$BT13</f>
        <v>0</v>
      </c>
      <c r="G13" s="74"/>
      <c r="H13" s="75">
        <f>G13*$BT13</f>
        <v>0</v>
      </c>
      <c r="I13" s="74"/>
      <c r="J13" s="75">
        <f>I13*$BT13</f>
        <v>0</v>
      </c>
      <c r="K13" s="74"/>
      <c r="L13" s="75">
        <f>K13*$BT13</f>
        <v>0</v>
      </c>
      <c r="M13" s="74"/>
      <c r="N13" s="75">
        <f>M13*$BT13</f>
        <v>0</v>
      </c>
      <c r="O13" s="74"/>
      <c r="P13" s="75">
        <f>O13*$BT13</f>
        <v>0</v>
      </c>
      <c r="Q13" s="74"/>
      <c r="R13" s="75">
        <f>Q13*$BT13</f>
        <v>0</v>
      </c>
      <c r="S13" s="74"/>
      <c r="T13" s="75">
        <f>S13*$BT13</f>
        <v>0</v>
      </c>
      <c r="U13" s="215">
        <v>0.125</v>
      </c>
      <c r="V13" s="75">
        <f>U13*$BT13</f>
        <v>71580.789999999994</v>
      </c>
      <c r="W13" s="215">
        <v>0.125</v>
      </c>
      <c r="X13" s="75">
        <f>W13*$BT13</f>
        <v>71580.789999999994</v>
      </c>
      <c r="Y13" s="215">
        <v>0.125</v>
      </c>
      <c r="Z13" s="75">
        <f>Y13*$BT13</f>
        <v>71580.789999999994</v>
      </c>
      <c r="AA13" s="215">
        <v>0.125</v>
      </c>
      <c r="AB13" s="75">
        <f>AA13*$BT13</f>
        <v>71580.789999999994</v>
      </c>
      <c r="AC13" s="215">
        <v>0.125</v>
      </c>
      <c r="AD13" s="75">
        <f>AC13*$BT13</f>
        <v>71580.789999999994</v>
      </c>
      <c r="AE13" s="215">
        <v>0.125</v>
      </c>
      <c r="AF13" s="75">
        <f>AE13*$BT13</f>
        <v>71580.789999999994</v>
      </c>
      <c r="AG13" s="215">
        <v>0.125</v>
      </c>
      <c r="AH13" s="75">
        <f>AG13*$BT13</f>
        <v>71580.789999999994</v>
      </c>
      <c r="AI13" s="215">
        <v>0.125</v>
      </c>
      <c r="AJ13" s="75">
        <f>AI13*$BT13</f>
        <v>71580.789999999994</v>
      </c>
      <c r="AK13" s="74"/>
      <c r="AL13" s="75">
        <f>AK13*$BT13</f>
        <v>0</v>
      </c>
      <c r="AM13" s="74"/>
      <c r="AN13" s="75">
        <f>AM13*$BT13</f>
        <v>0</v>
      </c>
      <c r="AO13" s="74"/>
      <c r="AP13" s="75">
        <f>AO13*$BT13</f>
        <v>0</v>
      </c>
      <c r="AQ13" s="74"/>
      <c r="AR13" s="75">
        <f>AQ13*$BT13</f>
        <v>0</v>
      </c>
      <c r="AS13" s="74"/>
      <c r="AT13" s="75">
        <f>AS13*$BT13</f>
        <v>0</v>
      </c>
      <c r="AU13" s="74"/>
      <c r="AV13" s="75">
        <f>AU13*$BT13</f>
        <v>0</v>
      </c>
      <c r="AW13" s="74"/>
      <c r="AX13" s="75">
        <f>AW13*$BT13</f>
        <v>0</v>
      </c>
      <c r="AY13" s="74"/>
      <c r="AZ13" s="75">
        <f>AY13*$BT13</f>
        <v>0</v>
      </c>
      <c r="BA13" s="74"/>
      <c r="BB13" s="75">
        <f>BA13*$BT13</f>
        <v>0</v>
      </c>
      <c r="BC13" s="74"/>
      <c r="BD13" s="75">
        <f>BC13*$BT13</f>
        <v>0</v>
      </c>
      <c r="BE13" s="74"/>
      <c r="BF13" s="75">
        <f>BE13*$BT13</f>
        <v>0</v>
      </c>
      <c r="BG13" s="74"/>
      <c r="BH13" s="75">
        <f>BG13*$BT13</f>
        <v>0</v>
      </c>
      <c r="BI13" s="74"/>
      <c r="BJ13" s="75">
        <f>BI13*$BT13</f>
        <v>0</v>
      </c>
      <c r="BK13" s="74"/>
      <c r="BL13" s="75">
        <f>BK13*$BT13</f>
        <v>0</v>
      </c>
      <c r="BM13" s="74"/>
      <c r="BN13" s="75">
        <f>BM13*$BT13</f>
        <v>0</v>
      </c>
      <c r="BO13" s="74"/>
      <c r="BP13" s="75">
        <f t="shared" ref="BP13" si="0">BO13*$BT13</f>
        <v>0</v>
      </c>
      <c r="BQ13" s="74"/>
      <c r="BR13" s="75">
        <f t="shared" ref="BR13" si="1">BQ13*$BT13</f>
        <v>0</v>
      </c>
      <c r="BS13" s="76">
        <f t="shared" ref="BS13:BS15" si="2">C13+E13+G13+I13+K13+M13+O13+Q13+S13+U13+W13+Y13+AA13+AC13+AE13+AG13+AI13+AK13+AM13+AO13+AQ13+AS13+AU13+AW13+AY13+BA13+BC13+BE13+BG13+BI13+BK13+BM13+BO13+BQ13</f>
        <v>1</v>
      </c>
      <c r="BT13" s="75">
        <v>572646.34</v>
      </c>
      <c r="BU13" s="59"/>
      <c r="BV13" s="60"/>
    </row>
    <row r="14" spans="1:80" s="58" customFormat="1" ht="18" customHeight="1">
      <c r="A14" s="72">
        <v>3</v>
      </c>
      <c r="B14" s="73" t="s">
        <v>159</v>
      </c>
      <c r="C14" s="74"/>
      <c r="D14" s="75">
        <f>C14*$BT14</f>
        <v>0</v>
      </c>
      <c r="E14" s="74"/>
      <c r="F14" s="75">
        <f>E14*$BT14</f>
        <v>0</v>
      </c>
      <c r="G14" s="74"/>
      <c r="H14" s="75">
        <f>G14*$BT14</f>
        <v>0</v>
      </c>
      <c r="I14" s="74"/>
      <c r="J14" s="75">
        <f>I14*$BT14</f>
        <v>0</v>
      </c>
      <c r="K14" s="74"/>
      <c r="L14" s="75">
        <f>K14*$BT14</f>
        <v>0</v>
      </c>
      <c r="M14" s="74"/>
      <c r="N14" s="75">
        <f>M14*$BT14</f>
        <v>0</v>
      </c>
      <c r="O14" s="74"/>
      <c r="P14" s="75">
        <f>O14*$BT14</f>
        <v>0</v>
      </c>
      <c r="Q14" s="74"/>
      <c r="R14" s="75">
        <f>Q14*$BT14</f>
        <v>0</v>
      </c>
      <c r="S14" s="74"/>
      <c r="T14" s="75">
        <f>S14*$BT14</f>
        <v>0</v>
      </c>
      <c r="U14" s="74"/>
      <c r="V14" s="75">
        <f>U14*$BT14</f>
        <v>0</v>
      </c>
      <c r="W14" s="74"/>
      <c r="X14" s="75">
        <f>W14*$BT14</f>
        <v>0</v>
      </c>
      <c r="Y14" s="74"/>
      <c r="Z14" s="75">
        <f>Y14*$BT14</f>
        <v>0</v>
      </c>
      <c r="AA14" s="74"/>
      <c r="AB14" s="75">
        <f>AA14*$BT14</f>
        <v>0</v>
      </c>
      <c r="AC14" s="74"/>
      <c r="AD14" s="75">
        <f>AC14*$BT14</f>
        <v>0</v>
      </c>
      <c r="AE14" s="74"/>
      <c r="AF14" s="75">
        <f>AE14*$BT14</f>
        <v>0</v>
      </c>
      <c r="AG14" s="74"/>
      <c r="AH14" s="75">
        <f>AG14*$BT14</f>
        <v>0</v>
      </c>
      <c r="AI14" s="74"/>
      <c r="AJ14" s="75">
        <f>AI14*$BT14</f>
        <v>0</v>
      </c>
      <c r="AK14" s="215">
        <v>0.125</v>
      </c>
      <c r="AL14" s="75">
        <f>AK14*$BT14</f>
        <v>71580.789999999994</v>
      </c>
      <c r="AM14" s="215">
        <v>0.125</v>
      </c>
      <c r="AN14" s="75">
        <f>AM14*$BT14</f>
        <v>71580.789999999994</v>
      </c>
      <c r="AO14" s="215">
        <v>0.125</v>
      </c>
      <c r="AP14" s="75">
        <f>AO14*$BT14</f>
        <v>71580.789999999994</v>
      </c>
      <c r="AQ14" s="215">
        <v>0.125</v>
      </c>
      <c r="AR14" s="75">
        <f>AQ14*$BT14</f>
        <v>71580.789999999994</v>
      </c>
      <c r="AS14" s="215">
        <v>0.125</v>
      </c>
      <c r="AT14" s="75">
        <f>AS14*$BT14</f>
        <v>71580.789999999994</v>
      </c>
      <c r="AU14" s="215">
        <v>0.125</v>
      </c>
      <c r="AV14" s="75">
        <f>AU14*$BT14</f>
        <v>71580.789999999994</v>
      </c>
      <c r="AW14" s="215">
        <v>0.125</v>
      </c>
      <c r="AX14" s="75">
        <f>AW14*$BT14</f>
        <v>71580.789999999994</v>
      </c>
      <c r="AY14" s="215">
        <v>0.125</v>
      </c>
      <c r="AZ14" s="75">
        <f>AY14*$BT14</f>
        <v>71580.789999999994</v>
      </c>
      <c r="BA14" s="74"/>
      <c r="BB14" s="75">
        <f>BA14*$BT14</f>
        <v>0</v>
      </c>
      <c r="BC14" s="74"/>
      <c r="BD14" s="75">
        <f>BC14*$BT14</f>
        <v>0</v>
      </c>
      <c r="BE14" s="74"/>
      <c r="BF14" s="75">
        <f>BE14*$BT14</f>
        <v>0</v>
      </c>
      <c r="BG14" s="74"/>
      <c r="BH14" s="75">
        <f>BG14*$BT14</f>
        <v>0</v>
      </c>
      <c r="BI14" s="74"/>
      <c r="BJ14" s="75">
        <f>BI14*$BT14</f>
        <v>0</v>
      </c>
      <c r="BK14" s="74"/>
      <c r="BL14" s="75">
        <f>BK14*$BT14</f>
        <v>0</v>
      </c>
      <c r="BM14" s="74"/>
      <c r="BN14" s="75">
        <f>BM14*$BT14</f>
        <v>0</v>
      </c>
      <c r="BO14" s="74"/>
      <c r="BP14" s="75">
        <f t="shared" ref="BP14" si="3">BO14*$BT14</f>
        <v>0</v>
      </c>
      <c r="BQ14" s="74"/>
      <c r="BR14" s="75">
        <f t="shared" ref="BR14" si="4">BQ14*$BT14</f>
        <v>0</v>
      </c>
      <c r="BS14" s="76">
        <f t="shared" si="2"/>
        <v>1</v>
      </c>
      <c r="BT14" s="75">
        <v>572646.34</v>
      </c>
      <c r="BU14" s="59"/>
      <c r="BV14" s="60"/>
    </row>
    <row r="15" spans="1:80" s="58" customFormat="1" ht="18" customHeight="1">
      <c r="A15" s="72">
        <v>4</v>
      </c>
      <c r="B15" s="73" t="s">
        <v>160</v>
      </c>
      <c r="C15" s="74"/>
      <c r="D15" s="75">
        <f>C15*$BT15</f>
        <v>0</v>
      </c>
      <c r="E15" s="74"/>
      <c r="F15" s="75">
        <f>E15*$BT15</f>
        <v>0</v>
      </c>
      <c r="G15" s="74"/>
      <c r="H15" s="75">
        <f>G15*$BT15</f>
        <v>0</v>
      </c>
      <c r="I15" s="74"/>
      <c r="J15" s="75">
        <f>I15*$BT15</f>
        <v>0</v>
      </c>
      <c r="K15" s="74"/>
      <c r="L15" s="75">
        <f>K15*$BT15</f>
        <v>0</v>
      </c>
      <c r="M15" s="74"/>
      <c r="N15" s="75">
        <f>M15*$BT15</f>
        <v>0</v>
      </c>
      <c r="O15" s="74"/>
      <c r="P15" s="75">
        <f>O15*$BT15</f>
        <v>0</v>
      </c>
      <c r="Q15" s="74"/>
      <c r="R15" s="75">
        <f>Q15*$BT15</f>
        <v>0</v>
      </c>
      <c r="S15" s="74"/>
      <c r="T15" s="75">
        <f>S15*$BT15</f>
        <v>0</v>
      </c>
      <c r="U15" s="74"/>
      <c r="V15" s="75">
        <f>U15*$BT15</f>
        <v>0</v>
      </c>
      <c r="W15" s="74"/>
      <c r="X15" s="75">
        <f>W15*$BT15</f>
        <v>0</v>
      </c>
      <c r="Y15" s="74"/>
      <c r="Z15" s="75">
        <f>Y15*$BT15</f>
        <v>0</v>
      </c>
      <c r="AA15" s="74"/>
      <c r="AB15" s="75">
        <f>AA15*$BT15</f>
        <v>0</v>
      </c>
      <c r="AC15" s="74"/>
      <c r="AD15" s="75">
        <f>AC15*$BT15</f>
        <v>0</v>
      </c>
      <c r="AE15" s="74"/>
      <c r="AF15" s="75">
        <f>AE15*$BT15</f>
        <v>0</v>
      </c>
      <c r="AG15" s="74"/>
      <c r="AH15" s="75">
        <f>AG15*$BT15</f>
        <v>0</v>
      </c>
      <c r="AI15" s="74"/>
      <c r="AJ15" s="75">
        <f>AI15*$BT15</f>
        <v>0</v>
      </c>
      <c r="AK15" s="74"/>
      <c r="AL15" s="75">
        <f>AK15*$BT15</f>
        <v>0</v>
      </c>
      <c r="AM15" s="74"/>
      <c r="AN15" s="75">
        <f>AM15*$BT15</f>
        <v>0</v>
      </c>
      <c r="AO15" s="74"/>
      <c r="AP15" s="75">
        <f>AO15*$BT15</f>
        <v>0</v>
      </c>
      <c r="AQ15" s="74"/>
      <c r="AR15" s="75">
        <f>AQ15*$BT15</f>
        <v>0</v>
      </c>
      <c r="AS15" s="74"/>
      <c r="AT15" s="75">
        <f>AS15*$BT15</f>
        <v>0</v>
      </c>
      <c r="AU15" s="74"/>
      <c r="AV15" s="75">
        <f>AU15*$BT15</f>
        <v>0</v>
      </c>
      <c r="AW15" s="74"/>
      <c r="AX15" s="75">
        <f>AW15*$BT15</f>
        <v>0</v>
      </c>
      <c r="AY15" s="74"/>
      <c r="AZ15" s="75">
        <f>AY15*$BT15</f>
        <v>0</v>
      </c>
      <c r="BA15" s="215">
        <v>0.1111</v>
      </c>
      <c r="BB15" s="75">
        <f>BA15*$BT15</f>
        <v>66483.73</v>
      </c>
      <c r="BC15" s="215">
        <v>0.1111</v>
      </c>
      <c r="BD15" s="75">
        <f>BC15*$BT15</f>
        <v>66483.73</v>
      </c>
      <c r="BE15" s="215">
        <v>0.1111</v>
      </c>
      <c r="BF15" s="75">
        <f>BE15*$BT15</f>
        <v>66483.73</v>
      </c>
      <c r="BG15" s="215">
        <v>0.1111</v>
      </c>
      <c r="BH15" s="75">
        <f>BG15*$BT15</f>
        <v>66483.73</v>
      </c>
      <c r="BI15" s="215">
        <v>0.1111</v>
      </c>
      <c r="BJ15" s="75">
        <f>BI15*$BT15</f>
        <v>66483.73</v>
      </c>
      <c r="BK15" s="215">
        <v>0.1111</v>
      </c>
      <c r="BL15" s="75">
        <f>BK15*$BT15</f>
        <v>66483.73</v>
      </c>
      <c r="BM15" s="215">
        <v>0.1111</v>
      </c>
      <c r="BN15" s="75">
        <f>BM15*$BT15</f>
        <v>66483.73</v>
      </c>
      <c r="BO15" s="215">
        <v>0.1111</v>
      </c>
      <c r="BP15" s="75">
        <f t="shared" ref="BP15" si="5">BO15*$BT15</f>
        <v>66483.73</v>
      </c>
      <c r="BQ15" s="215">
        <v>0.11119999999999999</v>
      </c>
      <c r="BR15" s="75">
        <f t="shared" ref="BR15" si="6">BQ15*$BT15</f>
        <v>66543.570000000007</v>
      </c>
      <c r="BS15" s="76">
        <f t="shared" si="2"/>
        <v>1</v>
      </c>
      <c r="BT15" s="75">
        <v>598413.43999999994</v>
      </c>
      <c r="BU15" s="59"/>
      <c r="BV15" s="60"/>
    </row>
    <row r="16" spans="1:80" s="58" customFormat="1" ht="18" customHeight="1">
      <c r="A16" s="77"/>
      <c r="B16" s="73" t="s">
        <v>161</v>
      </c>
      <c r="C16" s="78">
        <f>D16/$BT$16</f>
        <v>2.7E-2</v>
      </c>
      <c r="D16" s="79">
        <f>SUM(D12:D15)</f>
        <v>63621.01</v>
      </c>
      <c r="E16" s="78">
        <f>F16/$BT$16</f>
        <v>2.7E-2</v>
      </c>
      <c r="F16" s="79">
        <f>SUM(F12:F15)</f>
        <v>63621.01</v>
      </c>
      <c r="G16" s="78">
        <f>H16/$BT$16</f>
        <v>2.7E-2</v>
      </c>
      <c r="H16" s="79">
        <f>SUM(H12:H15)</f>
        <v>63621.01</v>
      </c>
      <c r="I16" s="78">
        <f>J16/$BT$16</f>
        <v>2.7E-2</v>
      </c>
      <c r="J16" s="79">
        <f>SUM(J12:J15)</f>
        <v>63621.01</v>
      </c>
      <c r="K16" s="78">
        <f>L16/$BT$16</f>
        <v>2.7E-2</v>
      </c>
      <c r="L16" s="79">
        <f>SUM(L12:L15)</f>
        <v>63621.01</v>
      </c>
      <c r="M16" s="78">
        <f>N16/$BT$16</f>
        <v>2.7E-2</v>
      </c>
      <c r="N16" s="79">
        <f>SUM(N12:N15)</f>
        <v>63621.01</v>
      </c>
      <c r="O16" s="78">
        <f>P16/$BT$16</f>
        <v>2.7E-2</v>
      </c>
      <c r="P16" s="79">
        <f>SUM(P12:P15)</f>
        <v>63621.01</v>
      </c>
      <c r="Q16" s="78">
        <f>R16/$BT$16</f>
        <v>2.7E-2</v>
      </c>
      <c r="R16" s="79">
        <f>SUM(R12:R15)</f>
        <v>63621.01</v>
      </c>
      <c r="S16" s="78">
        <f>T16/$BT$16</f>
        <v>2.7E-2</v>
      </c>
      <c r="T16" s="79">
        <f>SUM(T12:T15)</f>
        <v>63678.27</v>
      </c>
      <c r="U16" s="78">
        <f>V16/$BT$16</f>
        <v>3.1E-2</v>
      </c>
      <c r="V16" s="79">
        <f>SUM(V12:V15)</f>
        <v>71580.789999999994</v>
      </c>
      <c r="W16" s="78">
        <f>X16/$BT$16</f>
        <v>3.1E-2</v>
      </c>
      <c r="X16" s="79">
        <f>SUM(X12:X15)</f>
        <v>71580.789999999994</v>
      </c>
      <c r="Y16" s="78">
        <f>Z16/$BT$16</f>
        <v>3.1E-2</v>
      </c>
      <c r="Z16" s="79">
        <f>SUM(Z12:Z15)</f>
        <v>71580.789999999994</v>
      </c>
      <c r="AA16" s="78">
        <f>AB16/$BT$16</f>
        <v>3.1E-2</v>
      </c>
      <c r="AB16" s="79">
        <f>SUM(AB12:AB15)</f>
        <v>71580.789999999994</v>
      </c>
      <c r="AC16" s="78">
        <f>AD16/$BT$16</f>
        <v>3.1E-2</v>
      </c>
      <c r="AD16" s="79">
        <f>SUM(AD12:AD15)</f>
        <v>71580.789999999994</v>
      </c>
      <c r="AE16" s="78">
        <f>AF16/$BT$16</f>
        <v>3.1E-2</v>
      </c>
      <c r="AF16" s="79">
        <f>SUM(AF12:AF15)</f>
        <v>71580.789999999994</v>
      </c>
      <c r="AG16" s="78">
        <f>AH16/$BT$16</f>
        <v>3.1E-2</v>
      </c>
      <c r="AH16" s="79">
        <f>SUM(AH12:AH15)</f>
        <v>71580.789999999994</v>
      </c>
      <c r="AI16" s="78">
        <f>AJ16/$BT$16</f>
        <v>3.1E-2</v>
      </c>
      <c r="AJ16" s="79">
        <f>SUM(AJ12:AJ15)</f>
        <v>71580.789999999994</v>
      </c>
      <c r="AK16" s="78">
        <f>AL16/$BT$16</f>
        <v>3.1E-2</v>
      </c>
      <c r="AL16" s="79">
        <f>SUM(AL12:AL15)</f>
        <v>71580.789999999994</v>
      </c>
      <c r="AM16" s="78">
        <f>AN16/$BT$16</f>
        <v>3.1E-2</v>
      </c>
      <c r="AN16" s="79">
        <f>SUM(AN12:AN15)</f>
        <v>71580.789999999994</v>
      </c>
      <c r="AO16" s="78">
        <f>AP16/$BT$16</f>
        <v>3.1E-2</v>
      </c>
      <c r="AP16" s="79">
        <f>SUM(AP12:AP15)</f>
        <v>71580.789999999994</v>
      </c>
      <c r="AQ16" s="78">
        <f>AR16/$BT$16</f>
        <v>3.1E-2</v>
      </c>
      <c r="AR16" s="79">
        <f>SUM(AR12:AR15)</f>
        <v>71580.789999999994</v>
      </c>
      <c r="AS16" s="78">
        <f>AT16/$BT$16</f>
        <v>3.1E-2</v>
      </c>
      <c r="AT16" s="79">
        <f>SUM(AT12:AT15)</f>
        <v>71580.789999999994</v>
      </c>
      <c r="AU16" s="78">
        <f>AV16/$BT$16</f>
        <v>3.1E-2</v>
      </c>
      <c r="AV16" s="79">
        <f>SUM(AV12:AV15)</f>
        <v>71580.789999999994</v>
      </c>
      <c r="AW16" s="78">
        <f>AX16/$BT$16</f>
        <v>3.1E-2</v>
      </c>
      <c r="AX16" s="79">
        <f>SUM(AX12:AX15)</f>
        <v>71580.789999999994</v>
      </c>
      <c r="AY16" s="78">
        <f>AZ16/$BT$16</f>
        <v>3.1E-2</v>
      </c>
      <c r="AZ16" s="79">
        <f>SUM(AZ12:AZ15)</f>
        <v>71580.789999999994</v>
      </c>
      <c r="BA16" s="78">
        <f>BB16/$BT$16</f>
        <v>2.9000000000000001E-2</v>
      </c>
      <c r="BB16" s="79">
        <f>SUM(BB12:BB15)</f>
        <v>66483.73</v>
      </c>
      <c r="BC16" s="78">
        <f>BD16/$BT$16</f>
        <v>2.9000000000000001E-2</v>
      </c>
      <c r="BD16" s="79">
        <f>SUM(BD12:BD15)</f>
        <v>66483.73</v>
      </c>
      <c r="BE16" s="78">
        <f>BF16/$BT$16</f>
        <v>2.9000000000000001E-2</v>
      </c>
      <c r="BF16" s="79">
        <f>SUM(BF12:BF15)</f>
        <v>66483.73</v>
      </c>
      <c r="BG16" s="78">
        <f>BH16/$BT$16</f>
        <v>2.9000000000000001E-2</v>
      </c>
      <c r="BH16" s="79">
        <f>SUM(BH12:BH15)</f>
        <v>66483.73</v>
      </c>
      <c r="BI16" s="78">
        <f>BJ16/$BT$16</f>
        <v>2.9000000000000001E-2</v>
      </c>
      <c r="BJ16" s="79">
        <f>SUM(BJ12:BJ15)</f>
        <v>66483.73</v>
      </c>
      <c r="BK16" s="78">
        <f>BL16/$BT$16</f>
        <v>2.9000000000000001E-2</v>
      </c>
      <c r="BL16" s="79">
        <f>SUM(BL12:BL15)</f>
        <v>66483.73</v>
      </c>
      <c r="BM16" s="78">
        <f>BN16/$BT$16</f>
        <v>2.9000000000000001E-2</v>
      </c>
      <c r="BN16" s="79">
        <f>SUM(BN12:BN15)</f>
        <v>66483.73</v>
      </c>
      <c r="BO16" s="78">
        <f>BP16/$BT$16</f>
        <v>2.9000000000000001E-2</v>
      </c>
      <c r="BP16" s="79">
        <f>SUM(BP12:BP15)</f>
        <v>66483.73</v>
      </c>
      <c r="BQ16" s="78">
        <f>BR16/$BT$16</f>
        <v>2.9000000000000001E-2</v>
      </c>
      <c r="BR16" s="79">
        <f>SUM(BR12:BR15)</f>
        <v>66543.570000000007</v>
      </c>
      <c r="BS16" s="80">
        <f>BT16/$BT$16</f>
        <v>1</v>
      </c>
      <c r="BT16" s="81">
        <f>SUM(BT12:BT15)</f>
        <v>2316352.46</v>
      </c>
      <c r="BU16" s="59"/>
      <c r="BV16" s="55"/>
    </row>
    <row r="17" spans="1:304" s="58" customFormat="1" ht="18" customHeight="1">
      <c r="A17" s="77"/>
      <c r="B17" s="73" t="s">
        <v>162</v>
      </c>
      <c r="C17" s="82">
        <f>C16</f>
        <v>2.7E-2</v>
      </c>
      <c r="D17" s="75">
        <f>D16</f>
        <v>63621.01</v>
      </c>
      <c r="E17" s="82">
        <f>F17/$BT$16</f>
        <v>5.5E-2</v>
      </c>
      <c r="F17" s="75">
        <f>D17+F16</f>
        <v>127242.02</v>
      </c>
      <c r="G17" s="82">
        <f>H17/$BT$16</f>
        <v>8.2000000000000003E-2</v>
      </c>
      <c r="H17" s="75">
        <f>F17+H16</f>
        <v>190863.03</v>
      </c>
      <c r="I17" s="82">
        <f>J17/$BT$16</f>
        <v>0.11</v>
      </c>
      <c r="J17" s="75">
        <f>H17+J16</f>
        <v>254484.04</v>
      </c>
      <c r="K17" s="82">
        <f>L17/$BT$16</f>
        <v>0.13700000000000001</v>
      </c>
      <c r="L17" s="75">
        <f>J17+L16</f>
        <v>318105.05</v>
      </c>
      <c r="M17" s="82">
        <f>N17/$BT$16</f>
        <v>0.16500000000000001</v>
      </c>
      <c r="N17" s="75">
        <f>L17+N16</f>
        <v>381726.06</v>
      </c>
      <c r="O17" s="82">
        <f>P17/$BT$16</f>
        <v>0.192</v>
      </c>
      <c r="P17" s="75">
        <f>N17+P16</f>
        <v>445347.07</v>
      </c>
      <c r="Q17" s="82">
        <f>R17/$BT$16</f>
        <v>0.22</v>
      </c>
      <c r="R17" s="75">
        <f>P17+R16</f>
        <v>508968.08</v>
      </c>
      <c r="S17" s="82">
        <f>T17/$BT$16</f>
        <v>0.247</v>
      </c>
      <c r="T17" s="75">
        <f>R17+T16</f>
        <v>572646.35</v>
      </c>
      <c r="U17" s="82">
        <f>V17/$BT$16</f>
        <v>0.27800000000000002</v>
      </c>
      <c r="V17" s="75">
        <f>T17+V16</f>
        <v>644227.14</v>
      </c>
      <c r="W17" s="82">
        <f>X17/$BT$16</f>
        <v>0.309</v>
      </c>
      <c r="X17" s="75">
        <f>V17+X16</f>
        <v>715807.93</v>
      </c>
      <c r="Y17" s="82">
        <f>Z17/$BT$16</f>
        <v>0.34</v>
      </c>
      <c r="Z17" s="75">
        <f>X17+Z16</f>
        <v>787388.72</v>
      </c>
      <c r="AA17" s="82">
        <f>AB17/$BT$16</f>
        <v>0.371</v>
      </c>
      <c r="AB17" s="75">
        <f>Z17+AB16</f>
        <v>858969.51</v>
      </c>
      <c r="AC17" s="82">
        <f>AD17/$BT$16</f>
        <v>0.40200000000000002</v>
      </c>
      <c r="AD17" s="75">
        <f>AB17+AD16</f>
        <v>930550.3</v>
      </c>
      <c r="AE17" s="82">
        <f>AF17/$BT$16</f>
        <v>0.433</v>
      </c>
      <c r="AF17" s="75">
        <f>AD17+AF16</f>
        <v>1002131.09</v>
      </c>
      <c r="AG17" s="82">
        <f>AH17/$BT$16</f>
        <v>0.46400000000000002</v>
      </c>
      <c r="AH17" s="75">
        <f>AF17+AH16</f>
        <v>1073711.8799999999</v>
      </c>
      <c r="AI17" s="82">
        <f>AJ17/$BT$16</f>
        <v>0.49399999999999999</v>
      </c>
      <c r="AJ17" s="75">
        <f>AH17+AJ16</f>
        <v>1145292.67</v>
      </c>
      <c r="AK17" s="82">
        <f>AL17/$BT$16</f>
        <v>0.52500000000000002</v>
      </c>
      <c r="AL17" s="75">
        <f>AJ17+AL16</f>
        <v>1216873.46</v>
      </c>
      <c r="AM17" s="82">
        <f>AN17/$BT$16</f>
        <v>0.55600000000000005</v>
      </c>
      <c r="AN17" s="75">
        <f>AL17+AN16</f>
        <v>1288454.25</v>
      </c>
      <c r="AO17" s="82">
        <f>AP17/$BT$16</f>
        <v>0.58699999999999997</v>
      </c>
      <c r="AP17" s="75">
        <f>AN17+AP16</f>
        <v>1360035.04</v>
      </c>
      <c r="AQ17" s="82">
        <f>AR17/$BT$16</f>
        <v>0.61799999999999999</v>
      </c>
      <c r="AR17" s="75">
        <f>AP17+AR16</f>
        <v>1431615.83</v>
      </c>
      <c r="AS17" s="82">
        <f>AT17/$BT$16</f>
        <v>0.64900000000000002</v>
      </c>
      <c r="AT17" s="75">
        <f>AR17+AT16</f>
        <v>1503196.62</v>
      </c>
      <c r="AU17" s="82">
        <f>AV17/$BT$16</f>
        <v>0.68</v>
      </c>
      <c r="AV17" s="75">
        <f>AT17+AV16</f>
        <v>1574777.41</v>
      </c>
      <c r="AW17" s="82">
        <f>AX17/$BT$16</f>
        <v>0.71099999999999997</v>
      </c>
      <c r="AX17" s="75">
        <f>AV17+AX16</f>
        <v>1646358.2</v>
      </c>
      <c r="AY17" s="82">
        <f>AZ17/$BT$16</f>
        <v>0.74199999999999999</v>
      </c>
      <c r="AZ17" s="75">
        <f>AX17+AZ16</f>
        <v>1717938.99</v>
      </c>
      <c r="BA17" s="82">
        <f>BB17/$BT$16</f>
        <v>0.77</v>
      </c>
      <c r="BB17" s="75">
        <f>AZ17+BB16</f>
        <v>1784422.72</v>
      </c>
      <c r="BC17" s="82">
        <f>BD17/$BT$16</f>
        <v>0.79900000000000004</v>
      </c>
      <c r="BD17" s="75">
        <f>BB17+BD16</f>
        <v>1850906.45</v>
      </c>
      <c r="BE17" s="82">
        <f>BF17/$BT$16</f>
        <v>0.82799999999999996</v>
      </c>
      <c r="BF17" s="75">
        <f>BD17+BF16</f>
        <v>1917390.18</v>
      </c>
      <c r="BG17" s="82">
        <f>BH17/$BT$16</f>
        <v>0.85599999999999998</v>
      </c>
      <c r="BH17" s="75">
        <f>BF17+BH16</f>
        <v>1983873.91</v>
      </c>
      <c r="BI17" s="82">
        <f>BJ17/$BT$16</f>
        <v>0.88500000000000001</v>
      </c>
      <c r="BJ17" s="75">
        <f>BH17+BJ16</f>
        <v>2050357.64</v>
      </c>
      <c r="BK17" s="82">
        <f>BL17/$BT$16</f>
        <v>0.91400000000000003</v>
      </c>
      <c r="BL17" s="75">
        <f>BJ17+BL16</f>
        <v>2116841.37</v>
      </c>
      <c r="BM17" s="82">
        <f>BN17/$BT$16</f>
        <v>0.94299999999999995</v>
      </c>
      <c r="BN17" s="75">
        <f>BL17+BN16</f>
        <v>2183325.1</v>
      </c>
      <c r="BO17" s="82">
        <f>BP17/$BT$16</f>
        <v>0.97099999999999997</v>
      </c>
      <c r="BP17" s="75">
        <f>BN17+BP16</f>
        <v>2249808.83</v>
      </c>
      <c r="BQ17" s="82">
        <f>BR17/$BT$16</f>
        <v>1</v>
      </c>
      <c r="BR17" s="75">
        <f>BP17+BR16</f>
        <v>2316352.4</v>
      </c>
      <c r="BT17" s="83"/>
      <c r="BU17" s="59"/>
      <c r="BV17" s="133"/>
    </row>
    <row r="18" spans="1:304">
      <c r="BT18" s="87"/>
      <c r="BU18" s="59"/>
      <c r="BV18" s="88"/>
    </row>
    <row r="20" spans="1:304" s="58" customFormat="1" ht="24.95" customHeight="1">
      <c r="A20" s="52"/>
      <c r="B20" s="96" t="s">
        <v>117</v>
      </c>
      <c r="C20" s="89"/>
      <c r="D20" s="90"/>
      <c r="E20" s="90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  <c r="AV20" s="46"/>
      <c r="AW20" s="46"/>
      <c r="AX20" s="46"/>
      <c r="AY20" s="46"/>
      <c r="AZ20" s="46"/>
      <c r="BA20" s="46"/>
      <c r="BB20" s="46"/>
      <c r="BC20" s="46"/>
      <c r="BD20" s="46"/>
      <c r="BE20" s="46"/>
      <c r="BF20" s="46"/>
      <c r="BG20" s="46"/>
      <c r="BH20" s="46"/>
      <c r="BI20" s="46"/>
      <c r="BJ20" s="46"/>
      <c r="BK20" s="46"/>
      <c r="BL20" s="46"/>
      <c r="BM20" s="46"/>
      <c r="BN20" s="46"/>
      <c r="BO20" s="88"/>
      <c r="BP20" s="52"/>
      <c r="BQ20" s="52"/>
      <c r="BR20" s="52"/>
      <c r="BS20" s="90"/>
      <c r="BT20" s="90"/>
      <c r="BU20" s="86"/>
      <c r="BV20" s="84"/>
      <c r="BW20" s="52"/>
      <c r="BX20" s="52"/>
      <c r="BY20" s="89"/>
      <c r="BZ20" s="90"/>
      <c r="CA20" s="90"/>
      <c r="CB20" s="46"/>
      <c r="CC20" s="88"/>
      <c r="CD20" s="52"/>
      <c r="CE20" s="52"/>
      <c r="CF20" s="89"/>
      <c r="CG20" s="90"/>
      <c r="CH20" s="90"/>
      <c r="CI20" s="46"/>
      <c r="CJ20" s="88"/>
      <c r="CK20" s="52"/>
      <c r="CL20" s="52"/>
      <c r="CM20" s="89"/>
      <c r="CN20" s="90"/>
      <c r="CO20" s="90"/>
      <c r="CP20" s="46"/>
      <c r="CQ20" s="88"/>
      <c r="CR20" s="52"/>
      <c r="CS20" s="52"/>
      <c r="CT20" s="89"/>
      <c r="CU20" s="90"/>
      <c r="CV20" s="90"/>
      <c r="CW20" s="46"/>
      <c r="CX20" s="88"/>
      <c r="CY20" s="52"/>
      <c r="CZ20" s="52"/>
      <c r="DA20" s="89"/>
      <c r="DB20" s="90"/>
      <c r="DC20" s="90"/>
      <c r="DD20" s="46"/>
      <c r="DE20" s="88"/>
      <c r="DF20" s="52"/>
      <c r="DG20" s="52"/>
      <c r="DH20" s="89"/>
      <c r="DI20" s="90"/>
      <c r="DJ20" s="90"/>
      <c r="DK20" s="46"/>
      <c r="DL20" s="88"/>
      <c r="DM20" s="52"/>
      <c r="DN20" s="52"/>
      <c r="DO20" s="89"/>
      <c r="DP20" s="90"/>
      <c r="DQ20" s="90"/>
      <c r="DR20" s="46"/>
      <c r="DS20" s="88"/>
      <c r="DT20" s="52"/>
      <c r="DU20" s="52"/>
      <c r="DV20" s="89"/>
      <c r="DW20" s="90"/>
      <c r="DX20" s="90"/>
      <c r="DY20" s="46"/>
      <c r="DZ20" s="88"/>
      <c r="EA20" s="52"/>
      <c r="EB20" s="52"/>
      <c r="EC20" s="89"/>
      <c r="ED20" s="90"/>
      <c r="EE20" s="90"/>
      <c r="EF20" s="46"/>
      <c r="EG20" s="88"/>
      <c r="EH20" s="52"/>
      <c r="EI20" s="52"/>
      <c r="EJ20" s="89"/>
      <c r="EK20" s="90"/>
      <c r="EL20" s="90"/>
      <c r="EM20" s="46"/>
      <c r="EN20" s="88"/>
      <c r="EO20" s="52"/>
      <c r="EP20" s="52"/>
      <c r="EQ20" s="89"/>
      <c r="ER20" s="90"/>
      <c r="ES20" s="90"/>
      <c r="ET20" s="46"/>
      <c r="EU20" s="88"/>
      <c r="EV20" s="52"/>
      <c r="EW20" s="52"/>
      <c r="EX20" s="89"/>
      <c r="EY20" s="90"/>
      <c r="EZ20" s="90"/>
      <c r="FA20" s="46"/>
      <c r="FB20" s="88"/>
      <c r="FC20" s="52"/>
      <c r="FD20" s="52"/>
      <c r="FE20" s="89"/>
      <c r="FF20" s="90"/>
      <c r="FG20" s="90"/>
      <c r="FH20" s="46"/>
      <c r="FI20" s="88"/>
      <c r="FJ20" s="52"/>
      <c r="FK20" s="52"/>
      <c r="FL20" s="89"/>
      <c r="FM20" s="90"/>
      <c r="FN20" s="90"/>
      <c r="FO20" s="46"/>
      <c r="FP20" s="88"/>
      <c r="FQ20" s="52"/>
      <c r="FR20" s="52"/>
      <c r="FS20" s="89"/>
      <c r="FT20" s="90"/>
      <c r="FU20" s="90"/>
      <c r="FV20" s="46"/>
      <c r="FW20" s="88"/>
      <c r="FX20" s="52"/>
      <c r="FY20" s="52"/>
      <c r="FZ20" s="89"/>
      <c r="GA20" s="90"/>
      <c r="GB20" s="90"/>
      <c r="GC20" s="46"/>
      <c r="GD20" s="88"/>
      <c r="GE20" s="52"/>
      <c r="GF20" s="52"/>
      <c r="GG20" s="89"/>
      <c r="GH20" s="90"/>
      <c r="GI20" s="90"/>
      <c r="GJ20" s="46"/>
      <c r="GK20" s="88"/>
      <c r="GL20" s="52"/>
      <c r="GM20" s="52"/>
      <c r="GN20" s="89"/>
      <c r="GO20" s="90"/>
      <c r="GP20" s="90"/>
      <c r="GQ20" s="46"/>
      <c r="GR20" s="88"/>
      <c r="GS20" s="52"/>
      <c r="GT20" s="52"/>
      <c r="GU20" s="89"/>
      <c r="GV20" s="90"/>
      <c r="GW20" s="90"/>
      <c r="GX20" s="46"/>
      <c r="GY20" s="88"/>
      <c r="GZ20" s="52"/>
      <c r="HA20" s="52"/>
      <c r="HB20" s="89"/>
      <c r="HC20" s="90"/>
      <c r="HD20" s="90"/>
      <c r="HE20" s="46"/>
      <c r="HF20" s="88"/>
      <c r="HG20" s="52"/>
      <c r="HH20" s="52"/>
      <c r="HI20" s="89"/>
      <c r="HJ20" s="90"/>
      <c r="HK20" s="90"/>
      <c r="HL20" s="46"/>
      <c r="HM20" s="88"/>
      <c r="HN20" s="52"/>
      <c r="HO20" s="52"/>
      <c r="HP20" s="89"/>
      <c r="HQ20" s="90"/>
      <c r="HR20" s="90"/>
      <c r="HS20" s="46"/>
      <c r="HT20" s="88"/>
      <c r="HU20" s="52"/>
      <c r="HV20" s="52"/>
      <c r="HW20" s="89"/>
      <c r="HX20" s="90"/>
      <c r="HY20" s="90"/>
      <c r="HZ20" s="46"/>
      <c r="IA20" s="88"/>
      <c r="IB20" s="52"/>
      <c r="IC20" s="52"/>
      <c r="ID20" s="89"/>
      <c r="IE20" s="90"/>
      <c r="IF20" s="90"/>
      <c r="IG20" s="46"/>
      <c r="IH20" s="88"/>
      <c r="II20" s="52"/>
      <c r="IJ20" s="52"/>
      <c r="IK20" s="89"/>
      <c r="IL20" s="90"/>
      <c r="IM20" s="90"/>
      <c r="IN20" s="46"/>
      <c r="IO20" s="88"/>
      <c r="IP20" s="52"/>
      <c r="IQ20" s="52"/>
      <c r="IR20" s="89"/>
      <c r="IS20" s="90"/>
      <c r="IT20" s="90"/>
      <c r="IU20" s="46"/>
      <c r="IV20" s="88"/>
      <c r="IW20" s="52"/>
      <c r="IX20" s="52"/>
      <c r="IY20" s="89"/>
      <c r="IZ20" s="90"/>
      <c r="JA20" s="90"/>
      <c r="JB20" s="46"/>
      <c r="JC20" s="88"/>
      <c r="JD20" s="52"/>
      <c r="JE20" s="52"/>
      <c r="JF20" s="89"/>
      <c r="JG20" s="90"/>
      <c r="JH20" s="90"/>
      <c r="JI20" s="46"/>
      <c r="JJ20" s="88"/>
      <c r="JK20" s="52"/>
      <c r="JL20" s="52"/>
      <c r="JM20" s="89"/>
      <c r="JN20" s="90"/>
      <c r="JO20" s="90"/>
      <c r="JP20" s="46"/>
      <c r="JQ20" s="88"/>
      <c r="JR20" s="52"/>
      <c r="JS20" s="52"/>
      <c r="JT20" s="89"/>
      <c r="JU20" s="90"/>
      <c r="JV20" s="90"/>
      <c r="JW20" s="46"/>
      <c r="JX20" s="88"/>
      <c r="JY20" s="52"/>
      <c r="JZ20" s="52"/>
      <c r="KA20" s="89"/>
      <c r="KB20" s="90"/>
      <c r="KC20" s="90"/>
      <c r="KD20" s="46"/>
      <c r="KE20" s="88"/>
      <c r="KF20" s="52"/>
      <c r="KG20" s="52"/>
      <c r="KH20" s="89"/>
      <c r="KI20" s="90"/>
      <c r="KJ20" s="90"/>
      <c r="KK20" s="46"/>
      <c r="KL20" s="88"/>
      <c r="KM20" s="52"/>
      <c r="KN20" s="52"/>
      <c r="KO20" s="89"/>
      <c r="KP20" s="90"/>
      <c r="KQ20" s="90"/>
      <c r="KR20" s="46"/>
    </row>
    <row r="21" spans="1:304">
      <c r="BU21" s="46"/>
    </row>
    <row r="88" spans="1:304" s="85" customFormat="1">
      <c r="A88" s="55"/>
      <c r="B88" s="55"/>
      <c r="D88" s="86"/>
      <c r="E88" s="55"/>
      <c r="F88" s="55"/>
      <c r="G88" s="55"/>
      <c r="H88" s="55"/>
      <c r="I88" s="55"/>
      <c r="J88" s="55"/>
      <c r="K88" s="55"/>
      <c r="L88" s="55"/>
      <c r="M88" s="55"/>
      <c r="N88" s="55"/>
      <c r="O88" s="55"/>
      <c r="P88" s="55"/>
      <c r="Q88" s="55"/>
      <c r="R88" s="55"/>
      <c r="S88" s="55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55"/>
      <c r="AL88" s="55"/>
      <c r="AM88" s="55"/>
      <c r="AN88" s="55"/>
      <c r="AO88" s="55"/>
      <c r="AP88" s="55"/>
      <c r="AQ88" s="55"/>
      <c r="AR88" s="55"/>
      <c r="AS88" s="55"/>
      <c r="AT88" s="55"/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5"/>
      <c r="BN88" s="55"/>
      <c r="BO88" s="55"/>
      <c r="BP88" s="55"/>
      <c r="BQ88" s="55"/>
      <c r="BR88" s="55"/>
      <c r="BS88" s="55"/>
      <c r="BT88" s="55"/>
      <c r="BU88" s="86"/>
      <c r="BV88" s="84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5"/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5"/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5"/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5"/>
      <c r="DZ88" s="55"/>
      <c r="EA88" s="55"/>
      <c r="EB88" s="55"/>
      <c r="EC88" s="55"/>
      <c r="ED88" s="55"/>
      <c r="EE88" s="55"/>
      <c r="EF88" s="55"/>
      <c r="EG88" s="55"/>
      <c r="EH88" s="55"/>
      <c r="EI88" s="55"/>
      <c r="EJ88" s="55"/>
      <c r="EK88" s="55"/>
      <c r="EL88" s="55"/>
      <c r="EM88" s="55"/>
      <c r="EN88" s="55"/>
      <c r="EO88" s="55"/>
      <c r="EP88" s="55"/>
      <c r="EQ88" s="55"/>
      <c r="ER88" s="55"/>
      <c r="ES88" s="55"/>
      <c r="ET88" s="55"/>
      <c r="EU88" s="55"/>
      <c r="EV88" s="55"/>
      <c r="EW88" s="55"/>
      <c r="EX88" s="55"/>
      <c r="EY88" s="55"/>
      <c r="EZ88" s="55"/>
      <c r="FA88" s="55"/>
      <c r="FB88" s="55"/>
      <c r="FC88" s="55"/>
      <c r="FD88" s="55"/>
      <c r="FE88" s="55"/>
      <c r="FF88" s="55"/>
      <c r="FG88" s="55"/>
      <c r="FH88" s="55"/>
      <c r="FI88" s="55"/>
      <c r="FJ88" s="55"/>
      <c r="FK88" s="55"/>
      <c r="FL88" s="55"/>
      <c r="FM88" s="55"/>
      <c r="FN88" s="55"/>
      <c r="FO88" s="55"/>
      <c r="FP88" s="55"/>
      <c r="FQ88" s="55"/>
      <c r="FR88" s="55"/>
      <c r="FS88" s="55"/>
      <c r="FT88" s="55"/>
      <c r="FU88" s="55"/>
      <c r="FV88" s="55"/>
      <c r="FW88" s="55"/>
      <c r="FX88" s="55"/>
      <c r="FY88" s="55"/>
      <c r="FZ88" s="55"/>
      <c r="GA88" s="55"/>
      <c r="GB88" s="55"/>
      <c r="GC88" s="55"/>
      <c r="GD88" s="55"/>
      <c r="GE88" s="55"/>
      <c r="GF88" s="55"/>
      <c r="GG88" s="55"/>
      <c r="GH88" s="55"/>
      <c r="GI88" s="55"/>
      <c r="GJ88" s="55"/>
      <c r="GK88" s="55"/>
      <c r="GL88" s="55"/>
      <c r="GM88" s="55"/>
      <c r="GN88" s="55"/>
      <c r="GO88" s="55"/>
      <c r="GP88" s="55"/>
      <c r="GQ88" s="55"/>
      <c r="GR88" s="55"/>
      <c r="GS88" s="55"/>
      <c r="GT88" s="55"/>
      <c r="GU88" s="55"/>
      <c r="GV88" s="55"/>
      <c r="GW88" s="55"/>
      <c r="GX88" s="55"/>
      <c r="GY88" s="55"/>
      <c r="GZ88" s="55"/>
      <c r="HA88" s="55"/>
      <c r="HB88" s="55"/>
      <c r="HC88" s="55"/>
      <c r="HD88" s="55"/>
      <c r="HE88" s="55"/>
      <c r="HF88" s="55"/>
      <c r="HG88" s="55"/>
      <c r="HH88" s="55"/>
      <c r="HI88" s="55"/>
      <c r="HJ88" s="55"/>
      <c r="HK88" s="55"/>
      <c r="HL88" s="55"/>
      <c r="HM88" s="55"/>
      <c r="HN88" s="55"/>
      <c r="HO88" s="55"/>
      <c r="HP88" s="55"/>
      <c r="HQ88" s="55"/>
      <c r="HR88" s="55"/>
      <c r="HS88" s="55"/>
      <c r="HT88" s="55"/>
      <c r="HU88" s="55"/>
      <c r="HV88" s="55"/>
      <c r="HW88" s="55"/>
      <c r="HX88" s="55"/>
      <c r="HY88" s="55"/>
      <c r="HZ88" s="55"/>
      <c r="IA88" s="55"/>
      <c r="IB88" s="55"/>
      <c r="IC88" s="55"/>
      <c r="ID88" s="55"/>
      <c r="IE88" s="55"/>
      <c r="IF88" s="55"/>
      <c r="IG88" s="55"/>
      <c r="IH88" s="55"/>
      <c r="II88" s="55"/>
      <c r="IJ88" s="55"/>
      <c r="IK88" s="55"/>
      <c r="IL88" s="55"/>
      <c r="IM88" s="55"/>
      <c r="IN88" s="55"/>
      <c r="IO88" s="55"/>
      <c r="IP88" s="55"/>
      <c r="IQ88" s="55"/>
      <c r="IR88" s="55"/>
      <c r="IS88" s="55"/>
      <c r="IT88" s="55"/>
      <c r="IU88" s="55"/>
      <c r="IV88" s="55"/>
      <c r="IW88" s="55"/>
      <c r="IX88" s="55"/>
      <c r="IY88" s="55"/>
      <c r="IZ88" s="55"/>
      <c r="JA88" s="55"/>
      <c r="JB88" s="55"/>
      <c r="JC88" s="55"/>
      <c r="JD88" s="55"/>
      <c r="JE88" s="55"/>
      <c r="JF88" s="55"/>
      <c r="JG88" s="55"/>
      <c r="JH88" s="55"/>
      <c r="JI88" s="55"/>
      <c r="JJ88" s="55"/>
      <c r="JK88" s="55"/>
      <c r="JL88" s="55"/>
      <c r="JM88" s="55"/>
      <c r="JN88" s="55"/>
      <c r="JO88" s="55"/>
      <c r="JP88" s="55"/>
      <c r="JQ88" s="55"/>
      <c r="JR88" s="55"/>
      <c r="JS88" s="55"/>
      <c r="JT88" s="55"/>
      <c r="JU88" s="55"/>
      <c r="JV88" s="55"/>
      <c r="JW88" s="55"/>
      <c r="JX88" s="55"/>
      <c r="JY88" s="55"/>
      <c r="JZ88" s="55"/>
      <c r="KA88" s="55"/>
      <c r="KB88" s="55"/>
      <c r="KC88" s="55"/>
      <c r="KD88" s="55"/>
      <c r="KE88" s="55"/>
      <c r="KF88" s="55"/>
      <c r="KG88" s="55"/>
      <c r="KH88" s="55"/>
      <c r="KI88" s="55"/>
      <c r="KJ88" s="55"/>
      <c r="KK88" s="55"/>
      <c r="KL88" s="55"/>
      <c r="KM88" s="55"/>
      <c r="KN88" s="55"/>
      <c r="KO88" s="55"/>
      <c r="KP88" s="55"/>
      <c r="KQ88" s="55"/>
      <c r="KR88" s="55"/>
    </row>
  </sheetData>
  <mergeCells count="35">
    <mergeCell ref="BS10:BT10"/>
    <mergeCell ref="C10:D10"/>
    <mergeCell ref="E10:F10"/>
    <mergeCell ref="BO10:BP10"/>
    <mergeCell ref="BQ10:BR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AA10:AB10"/>
    <mergeCell ref="AC10:AD10"/>
    <mergeCell ref="AE10:AF10"/>
    <mergeCell ref="AG10:AH10"/>
    <mergeCell ref="AI10:AJ10"/>
    <mergeCell ref="AK10:AL10"/>
    <mergeCell ref="AM10:AN10"/>
    <mergeCell ref="AO10:AP10"/>
    <mergeCell ref="AQ10:AR10"/>
    <mergeCell ref="AS10:AT10"/>
    <mergeCell ref="AU10:AV10"/>
    <mergeCell ref="BG10:BH10"/>
    <mergeCell ref="BI10:BJ10"/>
    <mergeCell ref="BK10:BL10"/>
    <mergeCell ref="BM10:BN10"/>
    <mergeCell ref="AW10:AX10"/>
    <mergeCell ref="AY10:AZ10"/>
    <mergeCell ref="BA10:BB10"/>
    <mergeCell ref="BC10:BD10"/>
    <mergeCell ref="BE10:BF10"/>
  </mergeCells>
  <phoneticPr fontId="37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83" fitToHeight="3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N36"/>
  <sheetViews>
    <sheetView view="pageBreakPreview" zoomScaleNormal="100" zoomScaleSheetLayoutView="100" workbookViewId="0">
      <selection activeCell="L15" sqref="L15:M15"/>
    </sheetView>
  </sheetViews>
  <sheetFormatPr defaultRowHeight="15"/>
  <cols>
    <col min="1" max="1" width="1.85546875" customWidth="1"/>
    <col min="2" max="2" width="14.5703125" customWidth="1"/>
    <col min="5" max="5" width="10.42578125" customWidth="1"/>
    <col min="6" max="6" width="25.140625" customWidth="1"/>
    <col min="7" max="7" width="10.42578125" customWidth="1"/>
    <col min="8" max="8" width="12.5703125" customWidth="1"/>
    <col min="9" max="12" width="13" customWidth="1"/>
    <col min="13" max="13" width="15" customWidth="1"/>
    <col min="14" max="14" width="1.85546875" customWidth="1"/>
  </cols>
  <sheetData>
    <row r="1" spans="1:14" ht="9" customHeight="1">
      <c r="A1" s="115"/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7"/>
    </row>
    <row r="2" spans="1:14" ht="18.75">
      <c r="A2" s="118"/>
      <c r="B2" s="235"/>
      <c r="C2" s="235"/>
      <c r="D2" s="235"/>
      <c r="E2" s="235" t="str">
        <f>[2]Base!E2</f>
        <v>TERRA PROJETOS E CONSULTORIA LTDA. - EPP</v>
      </c>
      <c r="F2" s="235"/>
      <c r="G2" s="235"/>
      <c r="H2" s="235"/>
      <c r="I2" s="235"/>
      <c r="J2" s="236" t="str">
        <f>[2]Base!J2</f>
        <v>COMPOSIÇÃO DE CUSTO</v>
      </c>
      <c r="K2" s="236"/>
      <c r="L2" s="236"/>
      <c r="M2" s="236"/>
      <c r="N2" s="119"/>
    </row>
    <row r="3" spans="1:14">
      <c r="A3" s="118"/>
      <c r="B3" s="235"/>
      <c r="C3" s="235"/>
      <c r="D3" s="235"/>
      <c r="E3" s="235" t="str">
        <f>[2]Base!E3</f>
        <v>Fone: (48) 3466.3489  -  9637.8332 - 9979.0347</v>
      </c>
      <c r="F3" s="235"/>
      <c r="G3" s="235"/>
      <c r="H3" s="235"/>
      <c r="I3" s="235"/>
      <c r="J3" s="235" t="str">
        <f>[2]Base!J3</f>
        <v>Construção Rodoviária</v>
      </c>
      <c r="K3" s="235"/>
      <c r="L3" s="235"/>
      <c r="M3" s="235"/>
      <c r="N3" s="119"/>
    </row>
    <row r="4" spans="1:14">
      <c r="A4" s="118"/>
      <c r="B4" s="235"/>
      <c r="C4" s="235"/>
      <c r="D4" s="235"/>
      <c r="E4" s="235" t="str">
        <f>[2]Base!E4</f>
        <v>E-mail: adm@terraengenharia.eng.br</v>
      </c>
      <c r="F4" s="235"/>
      <c r="G4" s="235"/>
      <c r="H4" s="235"/>
      <c r="I4" s="235"/>
      <c r="J4" s="235" t="str">
        <f>[2]Base!J4</f>
        <v>Produção da Equipe 1 unidade</v>
      </c>
      <c r="K4" s="235"/>
      <c r="L4" s="235"/>
      <c r="M4" s="235"/>
      <c r="N4" s="119"/>
    </row>
    <row r="5" spans="1:14">
      <c r="A5" s="118"/>
      <c r="B5" s="235"/>
      <c r="C5" s="235"/>
      <c r="D5" s="235"/>
      <c r="E5" s="237" t="str">
        <f>[2]Base!E5</f>
        <v>Data: JUNHO/2019</v>
      </c>
      <c r="F5" s="238"/>
      <c r="G5" s="239"/>
      <c r="H5" s="237" t="str">
        <f>[2]Base!H5</f>
        <v>Referencias: DER (JANEIRO/2021) - SICRO (JANEIRO/2021) - SINAPI (MAIO/2021)</v>
      </c>
      <c r="I5" s="238"/>
      <c r="J5" s="238"/>
      <c r="K5" s="238"/>
      <c r="L5" s="238"/>
      <c r="M5" s="239"/>
      <c r="N5" s="119"/>
    </row>
    <row r="6" spans="1:14" ht="15.75">
      <c r="A6" s="118"/>
      <c r="B6" s="240" t="s">
        <v>163</v>
      </c>
      <c r="C6" s="241"/>
      <c r="D6" s="241"/>
      <c r="E6" s="241"/>
      <c r="F6" s="241"/>
      <c r="G6" s="241"/>
      <c r="H6" s="241"/>
      <c r="I6" s="241"/>
      <c r="J6" s="241"/>
      <c r="K6" s="241"/>
      <c r="L6" s="241"/>
      <c r="M6" s="242"/>
      <c r="N6" s="119"/>
    </row>
    <row r="7" spans="1:14" ht="30" customHeight="1">
      <c r="A7" s="118"/>
      <c r="B7" s="243" t="s">
        <v>164</v>
      </c>
      <c r="C7" s="243"/>
      <c r="D7" s="243"/>
      <c r="E7" s="243"/>
      <c r="F7" s="243"/>
      <c r="G7" s="243"/>
      <c r="H7" s="243" t="s">
        <v>165</v>
      </c>
      <c r="I7" s="243" t="s">
        <v>166</v>
      </c>
      <c r="J7" s="243"/>
      <c r="K7" s="243" t="s">
        <v>167</v>
      </c>
      <c r="L7" s="243"/>
      <c r="M7" s="244" t="s">
        <v>168</v>
      </c>
      <c r="N7" s="119"/>
    </row>
    <row r="8" spans="1:14">
      <c r="A8" s="118"/>
      <c r="B8" s="120" t="s">
        <v>169</v>
      </c>
      <c r="C8" s="243" t="s">
        <v>170</v>
      </c>
      <c r="D8" s="243"/>
      <c r="E8" s="243"/>
      <c r="F8" s="243"/>
      <c r="G8" s="243"/>
      <c r="H8" s="243"/>
      <c r="I8" s="120" t="s">
        <v>171</v>
      </c>
      <c r="J8" s="120" t="s">
        <v>172</v>
      </c>
      <c r="K8" s="120" t="s">
        <v>171</v>
      </c>
      <c r="L8" s="120" t="s">
        <v>172</v>
      </c>
      <c r="M8" s="244"/>
      <c r="N8" s="119"/>
    </row>
    <row r="9" spans="1:14" ht="17.25" customHeight="1">
      <c r="A9" s="118"/>
      <c r="B9" s="121"/>
      <c r="C9" s="250"/>
      <c r="D9" s="250"/>
      <c r="E9" s="250"/>
      <c r="F9" s="250"/>
      <c r="G9" s="250"/>
      <c r="H9" s="251"/>
      <c r="I9" s="122"/>
      <c r="J9" s="122"/>
      <c r="K9" s="123"/>
      <c r="L9" s="123"/>
      <c r="M9" s="123">
        <f>K9*H9</f>
        <v>0</v>
      </c>
      <c r="N9" s="119"/>
    </row>
    <row r="10" spans="1:14" ht="17.25" customHeight="1">
      <c r="A10" s="118"/>
      <c r="B10" s="121"/>
      <c r="C10" s="250"/>
      <c r="D10" s="250"/>
      <c r="E10" s="250"/>
      <c r="F10" s="250"/>
      <c r="G10" s="250"/>
      <c r="H10" s="252"/>
      <c r="I10" s="124"/>
      <c r="J10" s="124"/>
      <c r="K10" s="125"/>
      <c r="L10" s="125"/>
      <c r="M10" s="125">
        <f>H9*L10</f>
        <v>0</v>
      </c>
      <c r="N10" s="119"/>
    </row>
    <row r="11" spans="1:14" ht="20.25" customHeight="1">
      <c r="A11" s="118"/>
      <c r="B11" s="253" t="s">
        <v>173</v>
      </c>
      <c r="C11" s="253"/>
      <c r="D11" s="253"/>
      <c r="E11" s="253"/>
      <c r="F11" s="253"/>
      <c r="G11" s="253"/>
      <c r="H11" s="253"/>
      <c r="I11" s="253"/>
      <c r="J11" s="253"/>
      <c r="K11" s="254">
        <f>SUM(M9:M10)</f>
        <v>0</v>
      </c>
      <c r="L11" s="254"/>
      <c r="M11" s="254"/>
      <c r="N11" s="119"/>
    </row>
    <row r="12" spans="1:14" ht="9.75" customHeight="1">
      <c r="A12" s="118"/>
      <c r="B12" s="255"/>
      <c r="C12" s="255"/>
      <c r="D12" s="255"/>
      <c r="E12" s="255"/>
      <c r="F12" s="255"/>
      <c r="G12" s="255"/>
      <c r="H12" s="255"/>
      <c r="I12" s="255"/>
      <c r="J12" s="255"/>
      <c r="K12" s="255"/>
      <c r="L12" s="255"/>
      <c r="M12" s="255"/>
      <c r="N12" s="119"/>
    </row>
    <row r="13" spans="1:14">
      <c r="A13" s="118"/>
      <c r="B13" s="235" t="s">
        <v>174</v>
      </c>
      <c r="C13" s="235"/>
      <c r="D13" s="235"/>
      <c r="E13" s="235"/>
      <c r="F13" s="235"/>
      <c r="G13" s="235"/>
      <c r="H13" s="243" t="s">
        <v>165</v>
      </c>
      <c r="I13" s="243"/>
      <c r="J13" s="235" t="s">
        <v>175</v>
      </c>
      <c r="K13" s="235"/>
      <c r="L13" s="235" t="s">
        <v>168</v>
      </c>
      <c r="M13" s="235"/>
      <c r="N13" s="119"/>
    </row>
    <row r="14" spans="1:14">
      <c r="A14" s="118"/>
      <c r="B14" s="120" t="s">
        <v>169</v>
      </c>
      <c r="C14" s="243" t="s">
        <v>170</v>
      </c>
      <c r="D14" s="243"/>
      <c r="E14" s="243"/>
      <c r="F14" s="243"/>
      <c r="G14" s="243"/>
      <c r="H14" s="243"/>
      <c r="I14" s="243"/>
      <c r="J14" s="235"/>
      <c r="K14" s="235"/>
      <c r="L14" s="235"/>
      <c r="M14" s="235"/>
      <c r="N14" s="119"/>
    </row>
    <row r="15" spans="1:14" ht="17.25" customHeight="1">
      <c r="A15" s="118"/>
      <c r="B15" s="126">
        <v>200130</v>
      </c>
      <c r="C15" s="245" t="s">
        <v>176</v>
      </c>
      <c r="D15" s="246"/>
      <c r="E15" s="246"/>
      <c r="F15" s="246"/>
      <c r="G15" s="247"/>
      <c r="H15" s="127">
        <v>0.01</v>
      </c>
      <c r="I15" s="126" t="s">
        <v>177</v>
      </c>
      <c r="J15" s="248">
        <v>79.75</v>
      </c>
      <c r="K15" s="248"/>
      <c r="L15" s="249">
        <f t="shared" ref="L15:L17" si="0">J15*H15</f>
        <v>0.8</v>
      </c>
      <c r="M15" s="249"/>
      <c r="N15" s="119"/>
    </row>
    <row r="16" spans="1:14" ht="17.25" customHeight="1">
      <c r="A16" s="118"/>
      <c r="B16" s="126">
        <v>200130</v>
      </c>
      <c r="C16" s="245" t="s">
        <v>178</v>
      </c>
      <c r="D16" s="246"/>
      <c r="E16" s="246"/>
      <c r="F16" s="246"/>
      <c r="G16" s="247"/>
      <c r="H16" s="127">
        <v>0.02</v>
      </c>
      <c r="I16" s="126" t="s">
        <v>177</v>
      </c>
      <c r="J16" s="248">
        <v>26.58</v>
      </c>
      <c r="K16" s="248"/>
      <c r="L16" s="249">
        <f t="shared" si="0"/>
        <v>0.53</v>
      </c>
      <c r="M16" s="249"/>
      <c r="N16" s="119"/>
    </row>
    <row r="17" spans="1:14" ht="17.25" customHeight="1">
      <c r="A17" s="118"/>
      <c r="B17" s="126"/>
      <c r="C17" s="245"/>
      <c r="D17" s="246"/>
      <c r="E17" s="246"/>
      <c r="F17" s="246"/>
      <c r="G17" s="247"/>
      <c r="H17" s="127"/>
      <c r="I17" s="126"/>
      <c r="J17" s="248"/>
      <c r="K17" s="248"/>
      <c r="L17" s="249">
        <f t="shared" si="0"/>
        <v>0</v>
      </c>
      <c r="M17" s="249"/>
      <c r="N17" s="119"/>
    </row>
    <row r="18" spans="1:14" ht="15" customHeight="1">
      <c r="A18" s="118"/>
      <c r="B18" s="256" t="s">
        <v>179</v>
      </c>
      <c r="C18" s="256"/>
      <c r="D18" s="256"/>
      <c r="E18" s="256"/>
      <c r="F18" s="256"/>
      <c r="G18" s="256"/>
      <c r="H18" s="256"/>
      <c r="I18" s="256"/>
      <c r="J18" s="256"/>
      <c r="K18" s="248">
        <f>SUM(L15:M17)</f>
        <v>1.33</v>
      </c>
      <c r="L18" s="248"/>
      <c r="M18" s="248"/>
      <c r="N18" s="119"/>
    </row>
    <row r="19" spans="1:14">
      <c r="A19" s="118"/>
      <c r="B19" s="256" t="s">
        <v>180</v>
      </c>
      <c r="C19" s="256"/>
      <c r="D19" s="256"/>
      <c r="E19" s="256"/>
      <c r="F19" s="256"/>
      <c r="G19" s="256"/>
      <c r="H19" s="256"/>
      <c r="I19" s="256"/>
      <c r="J19" s="256"/>
      <c r="K19" s="248">
        <v>0</v>
      </c>
      <c r="L19" s="248"/>
      <c r="M19" s="248"/>
      <c r="N19" s="119"/>
    </row>
    <row r="20" spans="1:14" ht="21" customHeight="1">
      <c r="A20" s="118"/>
      <c r="B20" s="256" t="s">
        <v>181</v>
      </c>
      <c r="C20" s="256"/>
      <c r="D20" s="256"/>
      <c r="E20" s="256"/>
      <c r="F20" s="256"/>
      <c r="G20" s="256"/>
      <c r="H20" s="256"/>
      <c r="I20" s="256"/>
      <c r="J20" s="256"/>
      <c r="K20" s="248">
        <f>SUM(K18:M19)</f>
        <v>1.33</v>
      </c>
      <c r="L20" s="248"/>
      <c r="M20" s="248"/>
      <c r="N20" s="119"/>
    </row>
    <row r="21" spans="1:14" ht="9.75" customHeight="1">
      <c r="A21" s="118"/>
      <c r="B21" s="257"/>
      <c r="C21" s="257"/>
      <c r="D21" s="257"/>
      <c r="E21" s="257"/>
      <c r="F21" s="257"/>
      <c r="G21" s="257"/>
      <c r="H21" s="257"/>
      <c r="I21" s="257"/>
      <c r="J21" s="257"/>
      <c r="K21" s="257"/>
      <c r="L21" s="257"/>
      <c r="M21" s="257"/>
      <c r="N21" s="119"/>
    </row>
    <row r="22" spans="1:14">
      <c r="A22" s="118"/>
      <c r="B22" s="258" t="s">
        <v>182</v>
      </c>
      <c r="C22" s="258"/>
      <c r="D22" s="258"/>
      <c r="E22" s="258"/>
      <c r="F22" s="258"/>
      <c r="G22" s="258"/>
      <c r="H22" s="257" t="s">
        <v>165</v>
      </c>
      <c r="I22" s="257" t="s">
        <v>183</v>
      </c>
      <c r="J22" s="257" t="s">
        <v>184</v>
      </c>
      <c r="K22" s="257"/>
      <c r="L22" s="257" t="s">
        <v>185</v>
      </c>
      <c r="M22" s="257"/>
      <c r="N22" s="119"/>
    </row>
    <row r="23" spans="1:14">
      <c r="A23" s="118"/>
      <c r="B23" s="126" t="s">
        <v>169</v>
      </c>
      <c r="C23" s="258" t="s">
        <v>170</v>
      </c>
      <c r="D23" s="258"/>
      <c r="E23" s="258"/>
      <c r="F23" s="258"/>
      <c r="G23" s="258"/>
      <c r="H23" s="257"/>
      <c r="I23" s="257"/>
      <c r="J23" s="257"/>
      <c r="K23" s="257"/>
      <c r="L23" s="257"/>
      <c r="M23" s="257"/>
      <c r="N23" s="119"/>
    </row>
    <row r="24" spans="1:14" ht="17.25" customHeight="1">
      <c r="A24" s="118"/>
      <c r="B24" s="128">
        <v>155140</v>
      </c>
      <c r="C24" s="259" t="s">
        <v>186</v>
      </c>
      <c r="D24" s="259"/>
      <c r="E24" s="259"/>
      <c r="F24" s="259"/>
      <c r="G24" s="259"/>
      <c r="H24" s="127">
        <v>7.0000000000000007E-2</v>
      </c>
      <c r="I24" s="128" t="s">
        <v>187</v>
      </c>
      <c r="J24" s="249">
        <v>9.9</v>
      </c>
      <c r="K24" s="249"/>
      <c r="L24" s="249">
        <f>J24*H24</f>
        <v>0.69</v>
      </c>
      <c r="M24" s="249"/>
      <c r="N24" s="119"/>
    </row>
    <row r="25" spans="1:14" ht="30" customHeight="1">
      <c r="A25" s="118"/>
      <c r="B25" s="128">
        <v>72.47</v>
      </c>
      <c r="C25" s="259" t="s">
        <v>188</v>
      </c>
      <c r="D25" s="259"/>
      <c r="E25" s="259"/>
      <c r="F25" s="259"/>
      <c r="G25" s="259"/>
      <c r="H25" s="127">
        <v>0.01</v>
      </c>
      <c r="I25" s="128" t="s">
        <v>189</v>
      </c>
      <c r="J25" s="249">
        <v>2.25</v>
      </c>
      <c r="K25" s="249"/>
      <c r="L25" s="249">
        <f t="shared" ref="L25:L31" si="1">J25*H25</f>
        <v>0.02</v>
      </c>
      <c r="M25" s="249"/>
      <c r="N25" s="119"/>
    </row>
    <row r="26" spans="1:14" ht="17.25" customHeight="1">
      <c r="A26" s="118"/>
      <c r="B26" s="128"/>
      <c r="C26" s="259"/>
      <c r="D26" s="259"/>
      <c r="E26" s="259"/>
      <c r="F26" s="259"/>
      <c r="G26" s="259"/>
      <c r="H26" s="127"/>
      <c r="I26" s="128"/>
      <c r="J26" s="260"/>
      <c r="K26" s="261"/>
      <c r="L26" s="249">
        <f t="shared" si="1"/>
        <v>0</v>
      </c>
      <c r="M26" s="249"/>
      <c r="N26" s="119"/>
    </row>
    <row r="27" spans="1:14" ht="17.25" customHeight="1">
      <c r="A27" s="118"/>
      <c r="B27" s="126"/>
      <c r="C27" s="262"/>
      <c r="D27" s="263"/>
      <c r="E27" s="263"/>
      <c r="F27" s="263"/>
      <c r="G27" s="263"/>
      <c r="H27" s="127"/>
      <c r="I27" s="126"/>
      <c r="J27" s="264"/>
      <c r="K27" s="265"/>
      <c r="L27" s="249">
        <f t="shared" si="1"/>
        <v>0</v>
      </c>
      <c r="M27" s="249"/>
      <c r="N27" s="119"/>
    </row>
    <row r="28" spans="1:14" ht="17.25" customHeight="1">
      <c r="A28" s="118"/>
      <c r="B28" s="120"/>
      <c r="C28" s="266"/>
      <c r="D28" s="267"/>
      <c r="E28" s="267"/>
      <c r="F28" s="267"/>
      <c r="G28" s="267"/>
      <c r="H28" s="120"/>
      <c r="I28" s="120"/>
      <c r="J28" s="254"/>
      <c r="K28" s="254"/>
      <c r="L28" s="249">
        <f t="shared" si="1"/>
        <v>0</v>
      </c>
      <c r="M28" s="249"/>
      <c r="N28" s="119"/>
    </row>
    <row r="29" spans="1:14" ht="17.25" customHeight="1">
      <c r="A29" s="118"/>
      <c r="B29" s="120"/>
      <c r="C29" s="267"/>
      <c r="D29" s="267"/>
      <c r="E29" s="267"/>
      <c r="F29" s="267"/>
      <c r="G29" s="267"/>
      <c r="H29" s="129"/>
      <c r="I29" s="120"/>
      <c r="J29" s="254"/>
      <c r="K29" s="254"/>
      <c r="L29" s="249">
        <f t="shared" si="1"/>
        <v>0</v>
      </c>
      <c r="M29" s="249"/>
      <c r="N29" s="119"/>
    </row>
    <row r="30" spans="1:14" ht="17.25" customHeight="1">
      <c r="A30" s="118"/>
      <c r="B30" s="120"/>
      <c r="C30" s="237"/>
      <c r="D30" s="238"/>
      <c r="E30" s="238"/>
      <c r="F30" s="238"/>
      <c r="G30" s="239"/>
      <c r="H30" s="129"/>
      <c r="I30" s="120"/>
      <c r="J30" s="269"/>
      <c r="K30" s="270"/>
      <c r="L30" s="249">
        <f t="shared" si="1"/>
        <v>0</v>
      </c>
      <c r="M30" s="249"/>
      <c r="N30" s="119"/>
    </row>
    <row r="31" spans="1:14" ht="17.25" customHeight="1">
      <c r="A31" s="118"/>
      <c r="B31" s="120"/>
      <c r="C31" s="237"/>
      <c r="D31" s="238"/>
      <c r="E31" s="238"/>
      <c r="F31" s="238"/>
      <c r="G31" s="239"/>
      <c r="H31" s="129"/>
      <c r="I31" s="120"/>
      <c r="J31" s="269"/>
      <c r="K31" s="270"/>
      <c r="L31" s="249">
        <f t="shared" si="1"/>
        <v>0</v>
      </c>
      <c r="M31" s="249"/>
      <c r="N31" s="119"/>
    </row>
    <row r="32" spans="1:14" ht="21" customHeight="1">
      <c r="A32" s="118"/>
      <c r="B32" s="253" t="s">
        <v>190</v>
      </c>
      <c r="C32" s="253"/>
      <c r="D32" s="253"/>
      <c r="E32" s="253"/>
      <c r="F32" s="253"/>
      <c r="G32" s="253"/>
      <c r="H32" s="253"/>
      <c r="I32" s="253"/>
      <c r="J32" s="253"/>
      <c r="K32" s="271">
        <f>SUM(L24:M31)</f>
        <v>0.71</v>
      </c>
      <c r="L32" s="271"/>
      <c r="M32" s="271"/>
      <c r="N32" s="119"/>
    </row>
    <row r="33" spans="1:14" ht="9.75" customHeight="1">
      <c r="A33" s="118"/>
      <c r="B33" s="255"/>
      <c r="C33" s="255"/>
      <c r="D33" s="255"/>
      <c r="E33" s="255"/>
      <c r="F33" s="255"/>
      <c r="G33" s="255"/>
      <c r="H33" s="255"/>
      <c r="I33" s="255"/>
      <c r="J33" s="255"/>
      <c r="K33" s="255"/>
      <c r="L33" s="255"/>
      <c r="M33" s="255"/>
      <c r="N33" s="119"/>
    </row>
    <row r="34" spans="1:14" ht="24.75" customHeight="1">
      <c r="A34" s="118"/>
      <c r="B34" s="272" t="s">
        <v>191</v>
      </c>
      <c r="C34" s="272"/>
      <c r="D34" s="272"/>
      <c r="E34" s="272"/>
      <c r="F34" s="272"/>
      <c r="G34" s="272"/>
      <c r="H34" s="272"/>
      <c r="I34" s="272"/>
      <c r="J34" s="273">
        <f>SUM(K32,K20,K11)</f>
        <v>2.04</v>
      </c>
      <c r="K34" s="273"/>
      <c r="L34" s="273"/>
      <c r="M34" s="273"/>
      <c r="N34" s="119"/>
    </row>
    <row r="35" spans="1:14" ht="24.75" customHeight="1">
      <c r="A35" s="118"/>
      <c r="B35" s="268" t="str">
        <f>[2]Base!B34</f>
        <v>Observações: Elaborado de acordo com as especificações DNER-ES-286  -  Os valores indicados acima não contém BDI.</v>
      </c>
      <c r="C35" s="268"/>
      <c r="D35" s="268"/>
      <c r="E35" s="268"/>
      <c r="F35" s="268"/>
      <c r="G35" s="268"/>
      <c r="H35" s="268"/>
      <c r="I35" s="268"/>
      <c r="J35" s="268"/>
      <c r="K35" s="268"/>
      <c r="L35" s="268"/>
      <c r="M35" s="268"/>
      <c r="N35" s="119"/>
    </row>
    <row r="36" spans="1:14" ht="9" customHeight="1" thickBot="1">
      <c r="A36" s="130"/>
      <c r="B36" s="131"/>
      <c r="C36" s="131"/>
      <c r="D36" s="131"/>
      <c r="E36" s="131"/>
      <c r="F36" s="131"/>
      <c r="G36" s="131"/>
      <c r="H36" s="131"/>
      <c r="I36" s="131"/>
      <c r="J36" s="131"/>
      <c r="K36" s="131"/>
      <c r="L36" s="131"/>
      <c r="M36" s="131"/>
      <c r="N36" s="132"/>
    </row>
  </sheetData>
  <mergeCells count="79">
    <mergeCell ref="B35:M35"/>
    <mergeCell ref="C30:G30"/>
    <mergeCell ref="J30:K30"/>
    <mergeCell ref="L30:M30"/>
    <mergeCell ref="C31:G31"/>
    <mergeCell ref="J31:K31"/>
    <mergeCell ref="L31:M31"/>
    <mergeCell ref="B32:J32"/>
    <mergeCell ref="K32:M32"/>
    <mergeCell ref="B33:M33"/>
    <mergeCell ref="B34:I34"/>
    <mergeCell ref="J34:M34"/>
    <mergeCell ref="C28:G28"/>
    <mergeCell ref="J28:K28"/>
    <mergeCell ref="L28:M28"/>
    <mergeCell ref="C29:G29"/>
    <mergeCell ref="J29:K29"/>
    <mergeCell ref="L29:M29"/>
    <mergeCell ref="C26:G26"/>
    <mergeCell ref="J26:K26"/>
    <mergeCell ref="L26:M26"/>
    <mergeCell ref="C27:G27"/>
    <mergeCell ref="J27:K27"/>
    <mergeCell ref="L27:M27"/>
    <mergeCell ref="C24:G24"/>
    <mergeCell ref="J24:K24"/>
    <mergeCell ref="L24:M24"/>
    <mergeCell ref="C25:G25"/>
    <mergeCell ref="J25:K25"/>
    <mergeCell ref="L25:M25"/>
    <mergeCell ref="B21:M21"/>
    <mergeCell ref="B22:G22"/>
    <mergeCell ref="H22:H23"/>
    <mergeCell ref="I22:I23"/>
    <mergeCell ref="J22:K23"/>
    <mergeCell ref="L22:M23"/>
    <mergeCell ref="C23:G23"/>
    <mergeCell ref="B18:J18"/>
    <mergeCell ref="K18:M18"/>
    <mergeCell ref="B19:J19"/>
    <mergeCell ref="K19:M19"/>
    <mergeCell ref="B20:J20"/>
    <mergeCell ref="K20:M20"/>
    <mergeCell ref="C16:G16"/>
    <mergeCell ref="J16:K16"/>
    <mergeCell ref="L16:M16"/>
    <mergeCell ref="C17:G17"/>
    <mergeCell ref="J17:K17"/>
    <mergeCell ref="L17:M17"/>
    <mergeCell ref="C15:G15"/>
    <mergeCell ref="J15:K15"/>
    <mergeCell ref="L15:M15"/>
    <mergeCell ref="C9:G9"/>
    <mergeCell ref="H9:H10"/>
    <mergeCell ref="C10:G10"/>
    <mergeCell ref="B11:J11"/>
    <mergeCell ref="K11:M11"/>
    <mergeCell ref="B12:M12"/>
    <mergeCell ref="B13:G13"/>
    <mergeCell ref="H13:I14"/>
    <mergeCell ref="J13:K14"/>
    <mergeCell ref="L13:M14"/>
    <mergeCell ref="C14:G14"/>
    <mergeCell ref="B6:M6"/>
    <mergeCell ref="B7:G7"/>
    <mergeCell ref="H7:H8"/>
    <mergeCell ref="I7:J7"/>
    <mergeCell ref="K7:L7"/>
    <mergeCell ref="M7:M8"/>
    <mergeCell ref="C8:G8"/>
    <mergeCell ref="B2:D5"/>
    <mergeCell ref="E2:I2"/>
    <mergeCell ref="J2:M2"/>
    <mergeCell ref="E3:I3"/>
    <mergeCell ref="J3:M3"/>
    <mergeCell ref="E4:I4"/>
    <mergeCell ref="J4:M4"/>
    <mergeCell ref="E5:G5"/>
    <mergeCell ref="H5:M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82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582"/>
  <sheetViews>
    <sheetView tabSelected="1" zoomScaleNormal="100" workbookViewId="0">
      <selection activeCell="A14" sqref="A14:C14"/>
    </sheetView>
  </sheetViews>
  <sheetFormatPr defaultColWidth="12.5703125" defaultRowHeight="12.75"/>
  <cols>
    <col min="1" max="1" width="45.85546875" style="212" customWidth="1"/>
    <col min="2" max="2" width="28.7109375" style="212" customWidth="1"/>
    <col min="3" max="3" width="17.140625" style="212" customWidth="1"/>
    <col min="4" max="257" width="12.5703125" style="137"/>
    <col min="258" max="258" width="40.85546875" style="137" customWidth="1"/>
    <col min="259" max="259" width="37.5703125" style="137" customWidth="1"/>
    <col min="260" max="513" width="12.5703125" style="137"/>
    <col min="514" max="514" width="40.85546875" style="137" customWidth="1"/>
    <col min="515" max="515" width="37.5703125" style="137" customWidth="1"/>
    <col min="516" max="769" width="12.5703125" style="137"/>
    <col min="770" max="770" width="40.85546875" style="137" customWidth="1"/>
    <col min="771" max="771" width="37.5703125" style="137" customWidth="1"/>
    <col min="772" max="1025" width="12.5703125" style="137"/>
    <col min="1026" max="1026" width="40.85546875" style="137" customWidth="1"/>
    <col min="1027" max="1027" width="37.5703125" style="137" customWidth="1"/>
    <col min="1028" max="1281" width="12.5703125" style="137"/>
    <col min="1282" max="1282" width="40.85546875" style="137" customWidth="1"/>
    <col min="1283" max="1283" width="37.5703125" style="137" customWidth="1"/>
    <col min="1284" max="1537" width="12.5703125" style="137"/>
    <col min="1538" max="1538" width="40.85546875" style="137" customWidth="1"/>
    <col min="1539" max="1539" width="37.5703125" style="137" customWidth="1"/>
    <col min="1540" max="1793" width="12.5703125" style="137"/>
    <col min="1794" max="1794" width="40.85546875" style="137" customWidth="1"/>
    <col min="1795" max="1795" width="37.5703125" style="137" customWidth="1"/>
    <col min="1796" max="2049" width="12.5703125" style="137"/>
    <col min="2050" max="2050" width="40.85546875" style="137" customWidth="1"/>
    <col min="2051" max="2051" width="37.5703125" style="137" customWidth="1"/>
    <col min="2052" max="2305" width="12.5703125" style="137"/>
    <col min="2306" max="2306" width="40.85546875" style="137" customWidth="1"/>
    <col min="2307" max="2307" width="37.5703125" style="137" customWidth="1"/>
    <col min="2308" max="2561" width="12.5703125" style="137"/>
    <col min="2562" max="2562" width="40.85546875" style="137" customWidth="1"/>
    <col min="2563" max="2563" width="37.5703125" style="137" customWidth="1"/>
    <col min="2564" max="2817" width="12.5703125" style="137"/>
    <col min="2818" max="2818" width="40.85546875" style="137" customWidth="1"/>
    <col min="2819" max="2819" width="37.5703125" style="137" customWidth="1"/>
    <col min="2820" max="3073" width="12.5703125" style="137"/>
    <col min="3074" max="3074" width="40.85546875" style="137" customWidth="1"/>
    <col min="3075" max="3075" width="37.5703125" style="137" customWidth="1"/>
    <col min="3076" max="3329" width="12.5703125" style="137"/>
    <col min="3330" max="3330" width="40.85546875" style="137" customWidth="1"/>
    <col min="3331" max="3331" width="37.5703125" style="137" customWidth="1"/>
    <col min="3332" max="3585" width="12.5703125" style="137"/>
    <col min="3586" max="3586" width="40.85546875" style="137" customWidth="1"/>
    <col min="3587" max="3587" width="37.5703125" style="137" customWidth="1"/>
    <col min="3588" max="3841" width="12.5703125" style="137"/>
    <col min="3842" max="3842" width="40.85546875" style="137" customWidth="1"/>
    <col min="3843" max="3843" width="37.5703125" style="137" customWidth="1"/>
    <col min="3844" max="4097" width="12.5703125" style="137"/>
    <col min="4098" max="4098" width="40.85546875" style="137" customWidth="1"/>
    <col min="4099" max="4099" width="37.5703125" style="137" customWidth="1"/>
    <col min="4100" max="4353" width="12.5703125" style="137"/>
    <col min="4354" max="4354" width="40.85546875" style="137" customWidth="1"/>
    <col min="4355" max="4355" width="37.5703125" style="137" customWidth="1"/>
    <col min="4356" max="4609" width="12.5703125" style="137"/>
    <col min="4610" max="4610" width="40.85546875" style="137" customWidth="1"/>
    <col min="4611" max="4611" width="37.5703125" style="137" customWidth="1"/>
    <col min="4612" max="4865" width="12.5703125" style="137"/>
    <col min="4866" max="4866" width="40.85546875" style="137" customWidth="1"/>
    <col min="4867" max="4867" width="37.5703125" style="137" customWidth="1"/>
    <col min="4868" max="5121" width="12.5703125" style="137"/>
    <col min="5122" max="5122" width="40.85546875" style="137" customWidth="1"/>
    <col min="5123" max="5123" width="37.5703125" style="137" customWidth="1"/>
    <col min="5124" max="5377" width="12.5703125" style="137"/>
    <col min="5378" max="5378" width="40.85546875" style="137" customWidth="1"/>
    <col min="5379" max="5379" width="37.5703125" style="137" customWidth="1"/>
    <col min="5380" max="5633" width="12.5703125" style="137"/>
    <col min="5634" max="5634" width="40.85546875" style="137" customWidth="1"/>
    <col min="5635" max="5635" width="37.5703125" style="137" customWidth="1"/>
    <col min="5636" max="5889" width="12.5703125" style="137"/>
    <col min="5890" max="5890" width="40.85546875" style="137" customWidth="1"/>
    <col min="5891" max="5891" width="37.5703125" style="137" customWidth="1"/>
    <col min="5892" max="6145" width="12.5703125" style="137"/>
    <col min="6146" max="6146" width="40.85546875" style="137" customWidth="1"/>
    <col min="6147" max="6147" width="37.5703125" style="137" customWidth="1"/>
    <col min="6148" max="6401" width="12.5703125" style="137"/>
    <col min="6402" max="6402" width="40.85546875" style="137" customWidth="1"/>
    <col min="6403" max="6403" width="37.5703125" style="137" customWidth="1"/>
    <col min="6404" max="6657" width="12.5703125" style="137"/>
    <col min="6658" max="6658" width="40.85546875" style="137" customWidth="1"/>
    <col min="6659" max="6659" width="37.5703125" style="137" customWidth="1"/>
    <col min="6660" max="6913" width="12.5703125" style="137"/>
    <col min="6914" max="6914" width="40.85546875" style="137" customWidth="1"/>
    <col min="6915" max="6915" width="37.5703125" style="137" customWidth="1"/>
    <col min="6916" max="7169" width="12.5703125" style="137"/>
    <col min="7170" max="7170" width="40.85546875" style="137" customWidth="1"/>
    <col min="7171" max="7171" width="37.5703125" style="137" customWidth="1"/>
    <col min="7172" max="7425" width="12.5703125" style="137"/>
    <col min="7426" max="7426" width="40.85546875" style="137" customWidth="1"/>
    <col min="7427" max="7427" width="37.5703125" style="137" customWidth="1"/>
    <col min="7428" max="7681" width="12.5703125" style="137"/>
    <col min="7682" max="7682" width="40.85546875" style="137" customWidth="1"/>
    <col min="7683" max="7683" width="37.5703125" style="137" customWidth="1"/>
    <col min="7684" max="7937" width="12.5703125" style="137"/>
    <col min="7938" max="7938" width="40.85546875" style="137" customWidth="1"/>
    <col min="7939" max="7939" width="37.5703125" style="137" customWidth="1"/>
    <col min="7940" max="8193" width="12.5703125" style="137"/>
    <col min="8194" max="8194" width="40.85546875" style="137" customWidth="1"/>
    <col min="8195" max="8195" width="37.5703125" style="137" customWidth="1"/>
    <col min="8196" max="8449" width="12.5703125" style="137"/>
    <col min="8450" max="8450" width="40.85546875" style="137" customWidth="1"/>
    <col min="8451" max="8451" width="37.5703125" style="137" customWidth="1"/>
    <col min="8452" max="8705" width="12.5703125" style="137"/>
    <col min="8706" max="8706" width="40.85546875" style="137" customWidth="1"/>
    <col min="8707" max="8707" width="37.5703125" style="137" customWidth="1"/>
    <col min="8708" max="8961" width="12.5703125" style="137"/>
    <col min="8962" max="8962" width="40.85546875" style="137" customWidth="1"/>
    <col min="8963" max="8963" width="37.5703125" style="137" customWidth="1"/>
    <col min="8964" max="9217" width="12.5703125" style="137"/>
    <col min="9218" max="9218" width="40.85546875" style="137" customWidth="1"/>
    <col min="9219" max="9219" width="37.5703125" style="137" customWidth="1"/>
    <col min="9220" max="9473" width="12.5703125" style="137"/>
    <col min="9474" max="9474" width="40.85546875" style="137" customWidth="1"/>
    <col min="9475" max="9475" width="37.5703125" style="137" customWidth="1"/>
    <col min="9476" max="9729" width="12.5703125" style="137"/>
    <col min="9730" max="9730" width="40.85546875" style="137" customWidth="1"/>
    <col min="9731" max="9731" width="37.5703125" style="137" customWidth="1"/>
    <col min="9732" max="9985" width="12.5703125" style="137"/>
    <col min="9986" max="9986" width="40.85546875" style="137" customWidth="1"/>
    <col min="9987" max="9987" width="37.5703125" style="137" customWidth="1"/>
    <col min="9988" max="10241" width="12.5703125" style="137"/>
    <col min="10242" max="10242" width="40.85546875" style="137" customWidth="1"/>
    <col min="10243" max="10243" width="37.5703125" style="137" customWidth="1"/>
    <col min="10244" max="10497" width="12.5703125" style="137"/>
    <col min="10498" max="10498" width="40.85546875" style="137" customWidth="1"/>
    <col min="10499" max="10499" width="37.5703125" style="137" customWidth="1"/>
    <col min="10500" max="10753" width="12.5703125" style="137"/>
    <col min="10754" max="10754" width="40.85546875" style="137" customWidth="1"/>
    <col min="10755" max="10755" width="37.5703125" style="137" customWidth="1"/>
    <col min="10756" max="11009" width="12.5703125" style="137"/>
    <col min="11010" max="11010" width="40.85546875" style="137" customWidth="1"/>
    <col min="11011" max="11011" width="37.5703125" style="137" customWidth="1"/>
    <col min="11012" max="11265" width="12.5703125" style="137"/>
    <col min="11266" max="11266" width="40.85546875" style="137" customWidth="1"/>
    <col min="11267" max="11267" width="37.5703125" style="137" customWidth="1"/>
    <col min="11268" max="11521" width="12.5703125" style="137"/>
    <col min="11522" max="11522" width="40.85546875" style="137" customWidth="1"/>
    <col min="11523" max="11523" width="37.5703125" style="137" customWidth="1"/>
    <col min="11524" max="11777" width="12.5703125" style="137"/>
    <col min="11778" max="11778" width="40.85546875" style="137" customWidth="1"/>
    <col min="11779" max="11779" width="37.5703125" style="137" customWidth="1"/>
    <col min="11780" max="12033" width="12.5703125" style="137"/>
    <col min="12034" max="12034" width="40.85546875" style="137" customWidth="1"/>
    <col min="12035" max="12035" width="37.5703125" style="137" customWidth="1"/>
    <col min="12036" max="12289" width="12.5703125" style="137"/>
    <col min="12290" max="12290" width="40.85546875" style="137" customWidth="1"/>
    <col min="12291" max="12291" width="37.5703125" style="137" customWidth="1"/>
    <col min="12292" max="12545" width="12.5703125" style="137"/>
    <col min="12546" max="12546" width="40.85546875" style="137" customWidth="1"/>
    <col min="12547" max="12547" width="37.5703125" style="137" customWidth="1"/>
    <col min="12548" max="12801" width="12.5703125" style="137"/>
    <col min="12802" max="12802" width="40.85546875" style="137" customWidth="1"/>
    <col min="12803" max="12803" width="37.5703125" style="137" customWidth="1"/>
    <col min="12804" max="13057" width="12.5703125" style="137"/>
    <col min="13058" max="13058" width="40.85546875" style="137" customWidth="1"/>
    <col min="13059" max="13059" width="37.5703125" style="137" customWidth="1"/>
    <col min="13060" max="13313" width="12.5703125" style="137"/>
    <col min="13314" max="13314" width="40.85546875" style="137" customWidth="1"/>
    <col min="13315" max="13315" width="37.5703125" style="137" customWidth="1"/>
    <col min="13316" max="13569" width="12.5703125" style="137"/>
    <col min="13570" max="13570" width="40.85546875" style="137" customWidth="1"/>
    <col min="13571" max="13571" width="37.5703125" style="137" customWidth="1"/>
    <col min="13572" max="13825" width="12.5703125" style="137"/>
    <col min="13826" max="13826" width="40.85546875" style="137" customWidth="1"/>
    <col min="13827" max="13827" width="37.5703125" style="137" customWidth="1"/>
    <col min="13828" max="14081" width="12.5703125" style="137"/>
    <col min="14082" max="14082" width="40.85546875" style="137" customWidth="1"/>
    <col min="14083" max="14083" width="37.5703125" style="137" customWidth="1"/>
    <col min="14084" max="14337" width="12.5703125" style="137"/>
    <col min="14338" max="14338" width="40.85546875" style="137" customWidth="1"/>
    <col min="14339" max="14339" width="37.5703125" style="137" customWidth="1"/>
    <col min="14340" max="14593" width="12.5703125" style="137"/>
    <col min="14594" max="14594" width="40.85546875" style="137" customWidth="1"/>
    <col min="14595" max="14595" width="37.5703125" style="137" customWidth="1"/>
    <col min="14596" max="14849" width="12.5703125" style="137"/>
    <col min="14850" max="14850" width="40.85546875" style="137" customWidth="1"/>
    <col min="14851" max="14851" width="37.5703125" style="137" customWidth="1"/>
    <col min="14852" max="15105" width="12.5703125" style="137"/>
    <col min="15106" max="15106" width="40.85546875" style="137" customWidth="1"/>
    <col min="15107" max="15107" width="37.5703125" style="137" customWidth="1"/>
    <col min="15108" max="15361" width="12.5703125" style="137"/>
    <col min="15362" max="15362" width="40.85546875" style="137" customWidth="1"/>
    <col min="15363" max="15363" width="37.5703125" style="137" customWidth="1"/>
    <col min="15364" max="15617" width="12.5703125" style="137"/>
    <col min="15618" max="15618" width="40.85546875" style="137" customWidth="1"/>
    <col min="15619" max="15619" width="37.5703125" style="137" customWidth="1"/>
    <col min="15620" max="15873" width="12.5703125" style="137"/>
    <col min="15874" max="15874" width="40.85546875" style="137" customWidth="1"/>
    <col min="15875" max="15875" width="37.5703125" style="137" customWidth="1"/>
    <col min="15876" max="16129" width="12.5703125" style="137"/>
    <col min="16130" max="16130" width="40.85546875" style="137" customWidth="1"/>
    <col min="16131" max="16131" width="37.5703125" style="137" customWidth="1"/>
    <col min="16132" max="16384" width="12.5703125" style="137"/>
  </cols>
  <sheetData>
    <row r="1" spans="1:8" ht="45" customHeight="1" thickBot="1">
      <c r="A1" s="274" t="s">
        <v>192</v>
      </c>
      <c r="B1" s="275"/>
      <c r="C1" s="276"/>
      <c r="D1" s="134"/>
      <c r="E1" s="135"/>
      <c r="F1" s="136"/>
      <c r="G1" s="136"/>
      <c r="H1" s="136"/>
    </row>
    <row r="2" spans="1:8" ht="18">
      <c r="A2" s="277" t="s">
        <v>193</v>
      </c>
      <c r="B2" s="138" t="s">
        <v>194</v>
      </c>
      <c r="C2" s="139">
        <v>1</v>
      </c>
      <c r="D2" s="135"/>
      <c r="E2" s="140"/>
      <c r="F2" s="136"/>
      <c r="G2" s="136"/>
      <c r="H2" s="136"/>
    </row>
    <row r="3" spans="1:8" ht="18">
      <c r="A3" s="278"/>
      <c r="B3" s="138" t="s">
        <v>195</v>
      </c>
      <c r="C3" s="139">
        <v>0.65</v>
      </c>
      <c r="D3" s="135"/>
      <c r="E3" s="135" t="s">
        <v>196</v>
      </c>
      <c r="F3" s="136"/>
      <c r="G3" s="136"/>
      <c r="H3" s="136"/>
    </row>
    <row r="4" spans="1:8" ht="18">
      <c r="A4" s="278"/>
      <c r="B4" s="138" t="s">
        <v>197</v>
      </c>
      <c r="C4" s="139">
        <v>3</v>
      </c>
      <c r="D4" s="135"/>
      <c r="E4" s="135"/>
      <c r="F4" s="136"/>
      <c r="G4" s="136"/>
      <c r="H4" s="136"/>
    </row>
    <row r="5" spans="1:8" ht="18.75" thickBot="1">
      <c r="A5" s="278"/>
      <c r="B5" s="141" t="s">
        <v>198</v>
      </c>
      <c r="C5" s="142">
        <v>0</v>
      </c>
      <c r="D5" s="135"/>
      <c r="E5" s="135" t="s">
        <v>196</v>
      </c>
      <c r="F5" s="136"/>
      <c r="G5" s="136"/>
      <c r="H5" s="136"/>
    </row>
    <row r="6" spans="1:8" ht="18.75" thickBot="1">
      <c r="A6" s="279"/>
      <c r="B6" s="143" t="s">
        <v>199</v>
      </c>
      <c r="C6" s="144">
        <f>SUM(C2:C5)</f>
        <v>4.6500000000000004</v>
      </c>
      <c r="D6" s="135"/>
      <c r="E6" s="135"/>
      <c r="F6" s="145"/>
      <c r="G6" s="136"/>
      <c r="H6" s="136"/>
    </row>
    <row r="7" spans="1:8" ht="18">
      <c r="A7" s="146" t="s">
        <v>200</v>
      </c>
      <c r="B7" s="147" t="s">
        <v>201</v>
      </c>
      <c r="C7" s="148" t="s">
        <v>202</v>
      </c>
      <c r="D7" s="135"/>
      <c r="E7" s="135"/>
      <c r="F7" s="136"/>
      <c r="G7" s="149" t="s">
        <v>203</v>
      </c>
      <c r="H7" s="136"/>
    </row>
    <row r="8" spans="1:8" ht="18">
      <c r="A8" s="146" t="s">
        <v>204</v>
      </c>
      <c r="B8" s="150">
        <v>4.24</v>
      </c>
      <c r="C8" s="151">
        <v>1.5</v>
      </c>
      <c r="D8" s="135"/>
      <c r="E8" s="152"/>
      <c r="F8" s="136"/>
      <c r="G8" s="136"/>
      <c r="H8" s="136"/>
    </row>
    <row r="9" spans="1:8" ht="18">
      <c r="A9" s="153" t="s">
        <v>205</v>
      </c>
      <c r="B9" s="154">
        <v>0.74</v>
      </c>
      <c r="C9" s="155">
        <v>0.56000000000000005</v>
      </c>
      <c r="D9" s="135"/>
      <c r="E9" s="152"/>
      <c r="F9" s="136"/>
      <c r="G9" s="136"/>
      <c r="H9" s="136"/>
    </row>
    <row r="10" spans="1:8" ht="18">
      <c r="A10" s="153" t="s">
        <v>206</v>
      </c>
      <c r="B10" s="154">
        <v>0.53</v>
      </c>
      <c r="C10" s="155">
        <v>0.3</v>
      </c>
      <c r="D10" s="135"/>
      <c r="E10" s="152"/>
      <c r="F10" s="136"/>
      <c r="G10" s="136"/>
      <c r="H10" s="136"/>
    </row>
    <row r="11" spans="1:8" ht="18">
      <c r="A11" s="153" t="s">
        <v>207</v>
      </c>
      <c r="B11" s="154">
        <v>1.1200000000000001</v>
      </c>
      <c r="C11" s="155">
        <v>0.85</v>
      </c>
      <c r="D11" s="135"/>
      <c r="E11" s="152"/>
      <c r="F11" s="136"/>
      <c r="G11" s="136"/>
      <c r="H11" s="136"/>
    </row>
    <row r="12" spans="1:8" ht="18.75" thickBot="1">
      <c r="A12" s="156" t="s">
        <v>208</v>
      </c>
      <c r="B12" s="157">
        <v>7.67</v>
      </c>
      <c r="C12" s="158">
        <v>3.18</v>
      </c>
      <c r="D12" s="135"/>
      <c r="E12" s="152"/>
      <c r="F12" s="136"/>
      <c r="G12" s="136"/>
      <c r="H12" s="136"/>
    </row>
    <row r="13" spans="1:8" ht="18.75" thickBot="1">
      <c r="A13" s="159" t="s">
        <v>209</v>
      </c>
      <c r="B13" s="160">
        <f>(((((1+(B8+B9+B10)/100)*(1+B11/100)*(1+B12/100))/(1-C6/100))-1)*100)</f>
        <v>20.48</v>
      </c>
      <c r="C13" s="144">
        <f>(((((1+(C8+C9+C10)/100)*(1+C11/100)*(1+C12/100))/(1-(C2+C3+C4+C5)/100))-1)*100)</f>
        <v>11.71</v>
      </c>
      <c r="D13" s="161"/>
      <c r="E13" s="135"/>
      <c r="F13" s="136"/>
      <c r="G13" s="136"/>
      <c r="H13" s="136"/>
    </row>
    <row r="14" spans="1:8" ht="15.75" thickBot="1">
      <c r="A14" s="280" t="s">
        <v>210</v>
      </c>
      <c r="B14" s="281"/>
      <c r="C14" s="282"/>
      <c r="D14" s="161"/>
      <c r="E14" s="135"/>
      <c r="F14" s="136"/>
      <c r="G14" s="136"/>
      <c r="H14" s="136"/>
    </row>
    <row r="15" spans="1:8" ht="18.75" thickBot="1">
      <c r="A15" s="162" t="s">
        <v>211</v>
      </c>
      <c r="B15" s="163">
        <f>IF(D15="X",0,ROUND(B13,2)/100)</f>
        <v>0.20480000000000001</v>
      </c>
      <c r="C15" s="164"/>
      <c r="D15" s="165"/>
      <c r="E15" s="166"/>
      <c r="F15" s="136" t="s">
        <v>212</v>
      </c>
      <c r="G15" s="136"/>
      <c r="H15" s="136"/>
    </row>
    <row r="16" spans="1:8" ht="7.9" customHeight="1" thickBot="1">
      <c r="A16" s="167"/>
      <c r="B16" s="168"/>
      <c r="C16" s="169"/>
      <c r="D16" s="161"/>
      <c r="E16" s="135"/>
      <c r="F16" s="136"/>
      <c r="G16" s="136"/>
      <c r="H16" s="136"/>
    </row>
    <row r="17" spans="1:13" ht="18.75" thickBot="1">
      <c r="A17" s="162" t="s">
        <v>213</v>
      </c>
      <c r="B17" s="163">
        <f>IF(D15="X",0,ROUND(C13,2)/100)</f>
        <v>0.1171</v>
      </c>
      <c r="C17" s="164"/>
      <c r="D17" s="135"/>
      <c r="E17" s="166"/>
      <c r="F17" s="170"/>
      <c r="G17" s="170"/>
      <c r="H17" s="170"/>
      <c r="I17" s="171"/>
      <c r="J17" s="171"/>
      <c r="K17" s="171"/>
      <c r="L17" s="171"/>
      <c r="M17" s="171"/>
    </row>
    <row r="18" spans="1:13" ht="6.6" customHeight="1">
      <c r="A18" s="172"/>
      <c r="B18" s="172"/>
      <c r="C18" s="172"/>
      <c r="D18" s="135"/>
      <c r="E18" s="135"/>
      <c r="F18" s="136"/>
      <c r="G18" s="136"/>
      <c r="H18" s="136"/>
    </row>
    <row r="19" spans="1:13">
      <c r="A19" s="173"/>
      <c r="B19" s="173"/>
      <c r="C19" s="173"/>
      <c r="D19" s="135"/>
      <c r="E19" s="135"/>
      <c r="F19" s="136"/>
      <c r="G19" s="136"/>
      <c r="H19" s="136"/>
    </row>
    <row r="20" spans="1:13" ht="16.5" thickBot="1">
      <c r="A20" s="174"/>
      <c r="B20" s="175" t="s">
        <v>214</v>
      </c>
      <c r="C20" s="173"/>
      <c r="D20" s="135"/>
      <c r="E20" s="135"/>
      <c r="F20" s="136"/>
      <c r="G20" s="136"/>
      <c r="H20" s="136"/>
    </row>
    <row r="21" spans="1:13" ht="18.75" thickBot="1">
      <c r="A21" s="176" t="s">
        <v>215</v>
      </c>
      <c r="B21" s="177">
        <v>2</v>
      </c>
      <c r="C21" s="178" t="s">
        <v>216</v>
      </c>
      <c r="D21" s="135"/>
      <c r="E21" s="140"/>
      <c r="F21" s="136"/>
      <c r="G21" s="136"/>
      <c r="H21" s="136"/>
    </row>
    <row r="22" spans="1:13" ht="18.75" thickBot="1">
      <c r="A22" s="176" t="s">
        <v>217</v>
      </c>
      <c r="B22" s="177">
        <v>10</v>
      </c>
      <c r="C22" s="178" t="s">
        <v>216</v>
      </c>
      <c r="D22" s="135"/>
      <c r="E22" s="140"/>
      <c r="F22" s="136"/>
      <c r="G22" s="136"/>
      <c r="H22" s="136"/>
    </row>
    <row r="23" spans="1:13" ht="18">
      <c r="A23" s="176" t="s">
        <v>218</v>
      </c>
      <c r="B23" s="179" t="s">
        <v>219</v>
      </c>
      <c r="C23" s="178" t="s">
        <v>216</v>
      </c>
      <c r="D23" s="135"/>
      <c r="E23" s="135"/>
      <c r="F23" s="136"/>
      <c r="G23" s="136"/>
      <c r="H23" s="136"/>
    </row>
    <row r="24" spans="1:13" ht="18">
      <c r="A24" s="176" t="s">
        <v>220</v>
      </c>
      <c r="B24" s="180">
        <f>ROUND(B21*B22/100,4)</f>
        <v>0.2</v>
      </c>
      <c r="C24" s="178" t="s">
        <v>216</v>
      </c>
      <c r="D24" s="135"/>
      <c r="E24" s="135"/>
      <c r="F24" s="136"/>
      <c r="G24" s="136"/>
      <c r="H24" s="136"/>
    </row>
    <row r="25" spans="1:13" ht="13.5" thickBot="1">
      <c r="A25" s="181"/>
      <c r="B25" s="182"/>
      <c r="C25" s="182"/>
      <c r="D25" s="135"/>
      <c r="E25" s="135"/>
      <c r="F25" s="136"/>
      <c r="G25" s="136"/>
      <c r="H25" s="136"/>
    </row>
    <row r="26" spans="1:13" ht="13.5" thickBot="1">
      <c r="A26" s="283" t="s">
        <v>221</v>
      </c>
      <c r="B26" s="284"/>
      <c r="C26" s="284"/>
      <c r="D26" s="285"/>
      <c r="E26" s="135"/>
      <c r="F26" s="136"/>
      <c r="G26" s="136"/>
      <c r="H26" s="136"/>
    </row>
    <row r="27" spans="1:13" ht="13.5" thickBot="1">
      <c r="A27" s="183" t="s">
        <v>222</v>
      </c>
      <c r="B27" s="184" t="s">
        <v>223</v>
      </c>
      <c r="C27" s="185" t="s">
        <v>224</v>
      </c>
      <c r="D27" s="186" t="s">
        <v>225</v>
      </c>
      <c r="E27" s="135"/>
      <c r="F27" s="136"/>
      <c r="G27" s="136"/>
      <c r="H27" s="136"/>
    </row>
    <row r="28" spans="1:13">
      <c r="A28" s="187" t="s">
        <v>226</v>
      </c>
      <c r="B28" s="188">
        <v>0.2034</v>
      </c>
      <c r="C28" s="189">
        <v>0.22120000000000001</v>
      </c>
      <c r="D28" s="190">
        <v>0.25</v>
      </c>
      <c r="E28" s="135"/>
      <c r="F28" s="136"/>
      <c r="G28" s="136"/>
      <c r="H28" s="136"/>
    </row>
    <row r="29" spans="1:13">
      <c r="A29" s="191" t="s">
        <v>227</v>
      </c>
      <c r="B29" s="192">
        <v>0.19600000000000001</v>
      </c>
      <c r="C29" s="193">
        <v>0.20949999999999999</v>
      </c>
      <c r="D29" s="194">
        <v>0.24229999999999999</v>
      </c>
      <c r="E29" s="135"/>
      <c r="F29" s="136"/>
      <c r="G29" s="136"/>
      <c r="H29" s="136"/>
    </row>
    <row r="30" spans="1:13" ht="38.25">
      <c r="A30" s="191" t="s">
        <v>228</v>
      </c>
      <c r="B30" s="192">
        <v>0.20760000000000001</v>
      </c>
      <c r="C30" s="193">
        <v>0.24179999999999999</v>
      </c>
      <c r="D30" s="194">
        <v>0.26440000000000002</v>
      </c>
      <c r="E30" s="135"/>
      <c r="F30" s="136"/>
      <c r="G30" s="136"/>
      <c r="H30" s="136"/>
    </row>
    <row r="31" spans="1:13" ht="38.25">
      <c r="A31" s="191" t="s">
        <v>229</v>
      </c>
      <c r="B31" s="192">
        <v>0.24</v>
      </c>
      <c r="C31" s="193">
        <v>0.25840000000000002</v>
      </c>
      <c r="D31" s="194">
        <v>0.27860000000000001</v>
      </c>
      <c r="E31" s="135"/>
      <c r="F31" s="136"/>
      <c r="G31" s="136"/>
      <c r="H31" s="136"/>
    </row>
    <row r="32" spans="1:13" ht="13.5" thickBot="1">
      <c r="A32" s="195" t="s">
        <v>230</v>
      </c>
      <c r="B32" s="196">
        <v>0.22800000000000001</v>
      </c>
      <c r="C32" s="197">
        <v>0.27479999999999999</v>
      </c>
      <c r="D32" s="198">
        <v>0.3095</v>
      </c>
      <c r="E32" s="135"/>
      <c r="F32" s="136"/>
      <c r="G32" s="136"/>
      <c r="H32" s="136"/>
    </row>
    <row r="33" spans="1:17">
      <c r="A33" s="199"/>
      <c r="B33" s="182"/>
      <c r="C33" s="182"/>
      <c r="D33" s="135"/>
      <c r="E33" s="135"/>
      <c r="F33" s="136"/>
      <c r="G33" s="136"/>
      <c r="H33" s="136"/>
    </row>
    <row r="34" spans="1:17" ht="13.5" thickBot="1">
      <c r="A34" s="199"/>
      <c r="B34" s="182"/>
      <c r="C34" s="182"/>
      <c r="D34" s="135"/>
      <c r="E34" s="135"/>
      <c r="F34" s="136"/>
      <c r="G34" s="136"/>
      <c r="H34" s="136"/>
    </row>
    <row r="35" spans="1:17" ht="13.5" thickBot="1">
      <c r="A35" s="286" t="s">
        <v>231</v>
      </c>
      <c r="B35" s="184" t="s">
        <v>223</v>
      </c>
      <c r="C35" s="185" t="s">
        <v>224</v>
      </c>
      <c r="D35" s="186" t="s">
        <v>225</v>
      </c>
      <c r="E35" s="135"/>
      <c r="F35" s="136"/>
      <c r="G35" s="136"/>
      <c r="H35" s="136"/>
    </row>
    <row r="36" spans="1:17" ht="13.5" thickBot="1">
      <c r="A36" s="287"/>
      <c r="B36" s="200">
        <v>0.111</v>
      </c>
      <c r="C36" s="201">
        <v>0.14019999999999999</v>
      </c>
      <c r="D36" s="202">
        <v>0.16800000000000001</v>
      </c>
      <c r="E36" s="135"/>
      <c r="F36" s="136"/>
      <c r="G36" s="136"/>
      <c r="H36" s="136"/>
    </row>
    <row r="37" spans="1:17">
      <c r="A37" s="199"/>
      <c r="B37" s="182"/>
      <c r="C37" s="182"/>
      <c r="D37" s="135"/>
      <c r="E37" s="135"/>
      <c r="F37" s="136"/>
      <c r="G37" s="136"/>
      <c r="H37" s="136"/>
    </row>
    <row r="38" spans="1:17" ht="13.5" thickBot="1">
      <c r="A38" s="199"/>
      <c r="B38" s="182"/>
      <c r="C38" s="182"/>
      <c r="D38" s="135"/>
      <c r="E38" s="135"/>
      <c r="F38" s="135"/>
      <c r="G38" s="135"/>
      <c r="H38" s="135"/>
      <c r="I38" s="203"/>
      <c r="J38" s="203"/>
      <c r="K38" s="203"/>
      <c r="L38" s="203"/>
      <c r="M38" s="203"/>
      <c r="N38" s="203"/>
      <c r="O38" s="203"/>
      <c r="P38" s="203"/>
      <c r="Q38" s="203"/>
    </row>
    <row r="39" spans="1:17" ht="13.5" thickBot="1">
      <c r="A39" s="296" t="s">
        <v>222</v>
      </c>
      <c r="B39" s="291" t="s">
        <v>204</v>
      </c>
      <c r="C39" s="292"/>
      <c r="D39" s="293"/>
      <c r="E39" s="291" t="s">
        <v>232</v>
      </c>
      <c r="F39" s="292"/>
      <c r="G39" s="293"/>
      <c r="H39" s="291" t="s">
        <v>233</v>
      </c>
      <c r="I39" s="292"/>
      <c r="J39" s="293"/>
      <c r="K39" s="291" t="s">
        <v>234</v>
      </c>
      <c r="L39" s="294"/>
      <c r="M39" s="295"/>
      <c r="N39" s="291" t="s">
        <v>208</v>
      </c>
      <c r="O39" s="294"/>
      <c r="P39" s="295"/>
      <c r="Q39" s="203"/>
    </row>
    <row r="40" spans="1:17" ht="13.5" thickBot="1">
      <c r="A40" s="297"/>
      <c r="B40" s="184" t="s">
        <v>223</v>
      </c>
      <c r="C40" s="185" t="s">
        <v>224</v>
      </c>
      <c r="D40" s="186" t="s">
        <v>225</v>
      </c>
      <c r="E40" s="184" t="s">
        <v>223</v>
      </c>
      <c r="F40" s="185" t="s">
        <v>224</v>
      </c>
      <c r="G40" s="186" t="s">
        <v>225</v>
      </c>
      <c r="H40" s="184" t="s">
        <v>223</v>
      </c>
      <c r="I40" s="185" t="s">
        <v>224</v>
      </c>
      <c r="J40" s="186" t="s">
        <v>225</v>
      </c>
      <c r="K40" s="184" t="s">
        <v>223</v>
      </c>
      <c r="L40" s="185" t="s">
        <v>224</v>
      </c>
      <c r="M40" s="186" t="s">
        <v>225</v>
      </c>
      <c r="N40" s="184" t="s">
        <v>223</v>
      </c>
      <c r="O40" s="185" t="s">
        <v>224</v>
      </c>
      <c r="P40" s="186" t="s">
        <v>225</v>
      </c>
      <c r="Q40" s="203"/>
    </row>
    <row r="41" spans="1:17">
      <c r="A41" s="187" t="s">
        <v>226</v>
      </c>
      <c r="B41" s="188">
        <v>0.03</v>
      </c>
      <c r="C41" s="189">
        <v>0.04</v>
      </c>
      <c r="D41" s="190">
        <v>5.5E-2</v>
      </c>
      <c r="E41" s="188">
        <v>9.7000000000000003E-3</v>
      </c>
      <c r="F41" s="189">
        <v>1.2699999999999999E-2</v>
      </c>
      <c r="G41" s="190">
        <v>1.2699999999999999E-2</v>
      </c>
      <c r="H41" s="188">
        <v>8.0000000000000002E-3</v>
      </c>
      <c r="I41" s="189">
        <v>8.0000000000000002E-3</v>
      </c>
      <c r="J41" s="190">
        <v>0.01</v>
      </c>
      <c r="K41" s="188">
        <v>5.8999999999999999E-3</v>
      </c>
      <c r="L41" s="189">
        <v>1.23E-2</v>
      </c>
      <c r="M41" s="190">
        <v>1.3899999999999999E-2</v>
      </c>
      <c r="N41" s="188">
        <v>6.1600000000000002E-2</v>
      </c>
      <c r="O41" s="189">
        <v>7.3999999999999996E-2</v>
      </c>
      <c r="P41" s="190">
        <v>8.9599999999999999E-2</v>
      </c>
      <c r="Q41" s="203"/>
    </row>
    <row r="42" spans="1:17">
      <c r="A42" s="191" t="s">
        <v>227</v>
      </c>
      <c r="B42" s="192">
        <v>3.7999999999999999E-2</v>
      </c>
      <c r="C42" s="193">
        <v>4.0099999999999997E-2</v>
      </c>
      <c r="D42" s="194">
        <v>4.6699999999999998E-2</v>
      </c>
      <c r="E42" s="192">
        <v>5.0000000000000001E-3</v>
      </c>
      <c r="F42" s="193">
        <v>5.5999999999999999E-3</v>
      </c>
      <c r="G42" s="194">
        <v>9.7000000000000003E-3</v>
      </c>
      <c r="H42" s="192">
        <v>3.2000000000000002E-3</v>
      </c>
      <c r="I42" s="193">
        <v>4.0000000000000001E-3</v>
      </c>
      <c r="J42" s="194">
        <v>7.4000000000000003E-3</v>
      </c>
      <c r="K42" s="192">
        <v>1.0200000000000001E-2</v>
      </c>
      <c r="L42" s="193">
        <v>1.11E-2</v>
      </c>
      <c r="M42" s="194">
        <v>1.21E-2</v>
      </c>
      <c r="N42" s="192">
        <v>6.6400000000000001E-2</v>
      </c>
      <c r="O42" s="193">
        <v>7.2999999999999995E-2</v>
      </c>
      <c r="P42" s="194">
        <v>8.6900000000000005E-2</v>
      </c>
      <c r="Q42" s="203"/>
    </row>
    <row r="43" spans="1:17" ht="38.25">
      <c r="A43" s="191" t="s">
        <v>228</v>
      </c>
      <c r="B43" s="192">
        <v>3.4299999999999997E-2</v>
      </c>
      <c r="C43" s="193">
        <v>4.9299999999999997E-2</v>
      </c>
      <c r="D43" s="194">
        <v>6.7100000000000007E-2</v>
      </c>
      <c r="E43" s="192">
        <v>0.01</v>
      </c>
      <c r="F43" s="193">
        <v>1.3899999999999999E-2</v>
      </c>
      <c r="G43" s="194">
        <v>1.7399999999999999E-2</v>
      </c>
      <c r="H43" s="192">
        <v>2.8E-3</v>
      </c>
      <c r="I43" s="193">
        <v>4.8999999999999998E-3</v>
      </c>
      <c r="J43" s="194">
        <v>7.4999999999999997E-3</v>
      </c>
      <c r="K43" s="192">
        <v>9.4000000000000004E-3</v>
      </c>
      <c r="L43" s="193">
        <v>9.9000000000000008E-3</v>
      </c>
      <c r="M43" s="194">
        <v>1.17E-2</v>
      </c>
      <c r="N43" s="192">
        <v>6.7400000000000002E-2</v>
      </c>
      <c r="O43" s="193">
        <v>8.0399999999999999E-2</v>
      </c>
      <c r="P43" s="194">
        <v>9.4E-2</v>
      </c>
      <c r="Q43" s="203"/>
    </row>
    <row r="44" spans="1:17" ht="38.25">
      <c r="A44" s="191" t="s">
        <v>229</v>
      </c>
      <c r="B44" s="192">
        <v>5.2900000000000003E-2</v>
      </c>
      <c r="C44" s="193">
        <v>5.9200000000000003E-2</v>
      </c>
      <c r="D44" s="194">
        <v>7.9299999999999995E-2</v>
      </c>
      <c r="E44" s="192">
        <v>0.01</v>
      </c>
      <c r="F44" s="193">
        <v>1.4800000000000001E-2</v>
      </c>
      <c r="G44" s="194">
        <v>1.9699999999999999E-2</v>
      </c>
      <c r="H44" s="192">
        <v>2.5000000000000001E-3</v>
      </c>
      <c r="I44" s="193">
        <v>5.1000000000000004E-3</v>
      </c>
      <c r="J44" s="194">
        <v>5.5999999999999999E-3</v>
      </c>
      <c r="K44" s="192">
        <v>1.01E-2</v>
      </c>
      <c r="L44" s="193">
        <v>1.0699999999999999E-2</v>
      </c>
      <c r="M44" s="194">
        <v>1.11E-2</v>
      </c>
      <c r="N44" s="192">
        <v>0.08</v>
      </c>
      <c r="O44" s="193">
        <v>8.3099999999999993E-2</v>
      </c>
      <c r="P44" s="194">
        <v>9.5100000000000004E-2</v>
      </c>
      <c r="Q44" s="203"/>
    </row>
    <row r="45" spans="1:17" ht="13.5" thickBot="1">
      <c r="A45" s="195" t="s">
        <v>230</v>
      </c>
      <c r="B45" s="196">
        <v>0.04</v>
      </c>
      <c r="C45" s="197">
        <v>5.5199999999999999E-2</v>
      </c>
      <c r="D45" s="198">
        <v>7.85E-2</v>
      </c>
      <c r="E45" s="196">
        <v>1.46E-2</v>
      </c>
      <c r="F45" s="197">
        <v>2.3199999999999998E-2</v>
      </c>
      <c r="G45" s="198">
        <v>3.1600000000000003E-2</v>
      </c>
      <c r="H45" s="196">
        <v>8.0999999999999996E-3</v>
      </c>
      <c r="I45" s="197">
        <v>1.2200000000000001E-2</v>
      </c>
      <c r="J45" s="198">
        <v>1.9900000000000001E-2</v>
      </c>
      <c r="K45" s="196">
        <v>9.4000000000000004E-3</v>
      </c>
      <c r="L45" s="197">
        <v>1.0200000000000001E-2</v>
      </c>
      <c r="M45" s="198">
        <v>1.3299999999999999E-2</v>
      </c>
      <c r="N45" s="196">
        <v>7.1400000000000005E-2</v>
      </c>
      <c r="O45" s="197">
        <v>8.4000000000000005E-2</v>
      </c>
      <c r="P45" s="198">
        <v>0.1043</v>
      </c>
      <c r="Q45" s="203"/>
    </row>
    <row r="46" spans="1:17">
      <c r="A46" s="182"/>
      <c r="B46" s="182"/>
      <c r="C46" s="182"/>
      <c r="D46" s="135"/>
      <c r="E46" s="135"/>
      <c r="F46" s="136"/>
      <c r="G46" s="136"/>
      <c r="H46" s="136"/>
    </row>
    <row r="47" spans="1:17" ht="13.5" thickBot="1">
      <c r="A47" s="182"/>
      <c r="B47" s="182"/>
      <c r="C47" s="182"/>
      <c r="D47" s="135"/>
      <c r="E47" s="135"/>
      <c r="F47" s="136"/>
      <c r="G47" s="136"/>
      <c r="H47" s="136"/>
    </row>
    <row r="48" spans="1:17" ht="13.5" thickBot="1">
      <c r="A48" s="291" t="s">
        <v>235</v>
      </c>
      <c r="B48" s="275"/>
      <c r="C48" s="275"/>
      <c r="D48" s="276"/>
      <c r="E48" s="135"/>
      <c r="F48" s="136"/>
      <c r="G48" s="136"/>
    </row>
    <row r="49" spans="1:36" ht="13.5" thickBot="1">
      <c r="A49" s="204" t="s">
        <v>236</v>
      </c>
      <c r="B49" s="205" t="s">
        <v>223</v>
      </c>
      <c r="C49" s="206" t="s">
        <v>224</v>
      </c>
      <c r="D49" s="207" t="s">
        <v>225</v>
      </c>
      <c r="E49" s="135"/>
      <c r="F49" s="136"/>
      <c r="G49" s="136"/>
    </row>
    <row r="50" spans="1:36">
      <c r="A50" s="187" t="s">
        <v>204</v>
      </c>
      <c r="B50" s="188">
        <v>1.4999999999999999E-2</v>
      </c>
      <c r="C50" s="189">
        <v>3.4500000000000003E-2</v>
      </c>
      <c r="D50" s="190">
        <v>4.4900000000000002E-2</v>
      </c>
      <c r="E50" s="135"/>
      <c r="F50" s="136"/>
      <c r="G50" s="136"/>
    </row>
    <row r="51" spans="1:36">
      <c r="A51" s="191" t="s">
        <v>233</v>
      </c>
      <c r="B51" s="192">
        <v>3.0000000000000001E-3</v>
      </c>
      <c r="C51" s="193">
        <v>4.7999999999999996E-3</v>
      </c>
      <c r="D51" s="194">
        <v>8.2000000000000007E-3</v>
      </c>
      <c r="E51" s="135"/>
      <c r="F51" s="136"/>
      <c r="G51" s="136"/>
    </row>
    <row r="52" spans="1:36">
      <c r="A52" s="191" t="s">
        <v>232</v>
      </c>
      <c r="B52" s="192">
        <v>5.5999999999999999E-3</v>
      </c>
      <c r="C52" s="193">
        <v>8.5000000000000006E-3</v>
      </c>
      <c r="D52" s="194">
        <v>8.8999999999999999E-3</v>
      </c>
      <c r="E52" s="135"/>
      <c r="F52" s="136"/>
      <c r="G52" s="136"/>
    </row>
    <row r="53" spans="1:36">
      <c r="A53" s="191" t="s">
        <v>234</v>
      </c>
      <c r="B53" s="192">
        <v>8.5000000000000006E-3</v>
      </c>
      <c r="C53" s="193">
        <v>8.5000000000000006E-3</v>
      </c>
      <c r="D53" s="194">
        <v>1.11E-2</v>
      </c>
      <c r="E53" s="135"/>
      <c r="F53" s="136"/>
      <c r="G53" s="136"/>
    </row>
    <row r="54" spans="1:36" ht="13.5" thickBot="1">
      <c r="A54" s="195" t="s">
        <v>208</v>
      </c>
      <c r="B54" s="196">
        <v>3.5000000000000003E-2</v>
      </c>
      <c r="C54" s="197">
        <v>5.11E-2</v>
      </c>
      <c r="D54" s="198">
        <v>6.2199999999999998E-2</v>
      </c>
      <c r="E54" s="135"/>
      <c r="F54" s="136"/>
      <c r="G54" s="136"/>
    </row>
    <row r="55" spans="1:36">
      <c r="A55" s="182"/>
      <c r="B55" s="182"/>
      <c r="C55" s="208"/>
      <c r="D55" s="135"/>
      <c r="E55" s="209"/>
      <c r="F55" s="136"/>
      <c r="G55" s="136"/>
      <c r="H55" s="136"/>
    </row>
    <row r="56" spans="1:36" ht="13.5" thickBot="1">
      <c r="A56" s="182"/>
      <c r="B56" s="182"/>
      <c r="C56" s="182"/>
      <c r="D56" s="135"/>
      <c r="E56" s="135"/>
      <c r="F56" s="136"/>
      <c r="G56" s="136"/>
      <c r="H56" s="136"/>
    </row>
    <row r="57" spans="1:36" ht="13.5" thickBot="1">
      <c r="A57" s="291" t="s">
        <v>237</v>
      </c>
      <c r="B57" s="275"/>
      <c r="C57" s="275"/>
      <c r="D57" s="276"/>
      <c r="E57" s="135"/>
      <c r="F57" s="136"/>
      <c r="G57" s="136"/>
      <c r="H57" s="136"/>
    </row>
    <row r="58" spans="1:36" ht="13.5" thickBot="1">
      <c r="A58" s="210" t="s">
        <v>222</v>
      </c>
      <c r="B58" s="184" t="s">
        <v>223</v>
      </c>
      <c r="C58" s="185" t="s">
        <v>224</v>
      </c>
      <c r="D58" s="186" t="s">
        <v>225</v>
      </c>
      <c r="E58" s="135"/>
      <c r="F58" s="136"/>
      <c r="G58" s="136"/>
      <c r="H58" s="136"/>
    </row>
    <row r="59" spans="1:36">
      <c r="A59" s="187" t="s">
        <v>226</v>
      </c>
      <c r="B59" s="188">
        <v>3.49E-2</v>
      </c>
      <c r="C59" s="189">
        <v>6.2300000000000001E-2</v>
      </c>
      <c r="D59" s="190">
        <v>8.8700000000000001E-2</v>
      </c>
      <c r="E59" s="135"/>
      <c r="F59" s="136"/>
      <c r="G59" s="136"/>
      <c r="H59" s="136"/>
    </row>
    <row r="60" spans="1:36">
      <c r="A60" s="191" t="s">
        <v>227</v>
      </c>
      <c r="B60" s="192">
        <v>1.9800000000000002E-2</v>
      </c>
      <c r="C60" s="193">
        <v>6.9900000000000004E-2</v>
      </c>
      <c r="D60" s="194">
        <v>0.10680000000000001</v>
      </c>
      <c r="E60" s="135"/>
      <c r="F60" s="136"/>
      <c r="G60" s="136"/>
      <c r="H60" s="136"/>
    </row>
    <row r="61" spans="1:36" ht="38.25">
      <c r="A61" s="191" t="s">
        <v>228</v>
      </c>
      <c r="B61" s="192">
        <v>4.1300000000000003E-2</v>
      </c>
      <c r="C61" s="193">
        <v>7.6399999999999996E-2</v>
      </c>
      <c r="D61" s="194">
        <v>0.1089</v>
      </c>
      <c r="E61" s="135"/>
      <c r="F61" s="136"/>
      <c r="G61" s="136"/>
      <c r="H61" s="136"/>
    </row>
    <row r="62" spans="1:36" ht="38.25">
      <c r="A62" s="191" t="s">
        <v>229</v>
      </c>
      <c r="B62" s="192">
        <v>1.8499999999999999E-2</v>
      </c>
      <c r="C62" s="193">
        <v>5.0500000000000003E-2</v>
      </c>
      <c r="D62" s="194">
        <v>7.4499999999999997E-2</v>
      </c>
      <c r="E62" s="135"/>
      <c r="F62" s="136"/>
      <c r="G62" s="136"/>
      <c r="H62" s="136"/>
      <c r="Q62" s="136"/>
      <c r="R62" s="136"/>
      <c r="S62" s="136"/>
      <c r="T62" s="136"/>
      <c r="U62" s="136"/>
      <c r="V62" s="136"/>
      <c r="W62" s="136"/>
      <c r="X62" s="136"/>
      <c r="Y62" s="136"/>
      <c r="Z62" s="136"/>
      <c r="AA62" s="136"/>
      <c r="AB62" s="136"/>
      <c r="AC62" s="136"/>
      <c r="AD62" s="136"/>
      <c r="AE62" s="136"/>
      <c r="AF62" s="136"/>
      <c r="AG62" s="136"/>
      <c r="AH62" s="136"/>
      <c r="AI62" s="136"/>
      <c r="AJ62" s="136"/>
    </row>
    <row r="63" spans="1:36" ht="13.5" thickBot="1">
      <c r="A63" s="195" t="s">
        <v>230</v>
      </c>
      <c r="B63" s="196">
        <v>6.2300000000000001E-2</v>
      </c>
      <c r="C63" s="197">
        <v>7.4800000000000005E-2</v>
      </c>
      <c r="D63" s="198">
        <v>9.0899999999999995E-2</v>
      </c>
      <c r="E63" s="135"/>
      <c r="F63" s="136"/>
      <c r="G63" s="136"/>
      <c r="H63" s="136"/>
      <c r="Q63" s="136"/>
      <c r="R63" s="136"/>
      <c r="S63" s="136"/>
      <c r="T63" s="136"/>
      <c r="U63" s="136"/>
      <c r="V63" s="136"/>
      <c r="W63" s="136"/>
      <c r="X63" s="136"/>
      <c r="Y63" s="136"/>
      <c r="Z63" s="136"/>
      <c r="AA63" s="136"/>
      <c r="AB63" s="136"/>
      <c r="AC63" s="136"/>
      <c r="AD63" s="136"/>
      <c r="AE63" s="136"/>
      <c r="AF63" s="136"/>
      <c r="AG63" s="136"/>
      <c r="AH63" s="136"/>
      <c r="AI63" s="136"/>
      <c r="AJ63" s="136"/>
    </row>
    <row r="64" spans="1:36">
      <c r="A64" s="182"/>
      <c r="B64" s="182"/>
      <c r="C64" s="182"/>
      <c r="D64" s="135"/>
      <c r="E64" s="135"/>
      <c r="F64" s="136"/>
      <c r="G64" s="136"/>
      <c r="H64" s="136"/>
    </row>
    <row r="65" spans="1:36">
      <c r="A65" s="288" t="s">
        <v>238</v>
      </c>
      <c r="B65" s="289"/>
      <c r="C65" s="289"/>
      <c r="D65" s="290"/>
      <c r="E65" s="135"/>
      <c r="F65" s="136"/>
      <c r="G65" s="136"/>
      <c r="H65" s="136"/>
      <c r="Q65" s="136"/>
      <c r="R65" s="136"/>
      <c r="S65" s="136"/>
      <c r="T65" s="136"/>
      <c r="U65" s="136"/>
      <c r="V65" s="136"/>
      <c r="W65" s="136"/>
      <c r="X65" s="136"/>
      <c r="Y65" s="136"/>
      <c r="Z65" s="136"/>
      <c r="AA65" s="136"/>
      <c r="AB65" s="136"/>
      <c r="AC65" s="136"/>
      <c r="AD65" s="136"/>
      <c r="AE65" s="136"/>
      <c r="AF65" s="136"/>
      <c r="AG65" s="136"/>
      <c r="AH65" s="136"/>
      <c r="AI65" s="136"/>
      <c r="AJ65" s="136"/>
    </row>
    <row r="66" spans="1:36">
      <c r="A66" s="182"/>
      <c r="B66" s="182"/>
      <c r="C66" s="182"/>
      <c r="D66" s="135"/>
      <c r="E66" s="135"/>
      <c r="F66" s="136"/>
      <c r="G66" s="136"/>
      <c r="H66" s="136"/>
    </row>
    <row r="67" spans="1:36">
      <c r="A67" s="211"/>
      <c r="B67" s="211"/>
      <c r="C67" s="211"/>
      <c r="D67" s="136"/>
      <c r="E67" s="136"/>
      <c r="F67" s="136"/>
      <c r="G67" s="136"/>
      <c r="H67" s="136"/>
    </row>
    <row r="68" spans="1:36">
      <c r="A68" s="211"/>
      <c r="B68" s="211"/>
      <c r="C68" s="211"/>
      <c r="D68" s="136"/>
      <c r="E68" s="136"/>
      <c r="F68" s="136"/>
      <c r="G68" s="136"/>
      <c r="H68" s="136"/>
    </row>
    <row r="69" spans="1:36">
      <c r="A69" s="211"/>
      <c r="B69" s="211"/>
      <c r="C69" s="211"/>
      <c r="D69" s="136"/>
      <c r="E69" s="136"/>
      <c r="F69" s="136"/>
      <c r="G69" s="136"/>
      <c r="H69" s="136"/>
    </row>
    <row r="70" spans="1:36">
      <c r="A70" s="211"/>
      <c r="B70" s="211"/>
      <c r="C70" s="211"/>
      <c r="D70" s="136"/>
      <c r="E70" s="136"/>
      <c r="F70" s="136"/>
      <c r="G70" s="136"/>
      <c r="H70" s="136"/>
    </row>
    <row r="71" spans="1:36">
      <c r="A71" s="211"/>
      <c r="B71" s="211"/>
      <c r="C71" s="211"/>
      <c r="D71" s="136"/>
      <c r="E71" s="136"/>
      <c r="F71" s="136"/>
      <c r="G71" s="136"/>
      <c r="H71" s="136"/>
    </row>
    <row r="72" spans="1:36">
      <c r="A72" s="211"/>
      <c r="B72" s="211"/>
      <c r="C72" s="211"/>
      <c r="D72" s="136"/>
      <c r="E72" s="136"/>
      <c r="F72" s="136"/>
      <c r="G72" s="136"/>
      <c r="H72" s="136"/>
    </row>
    <row r="73" spans="1:36">
      <c r="A73" s="211"/>
      <c r="B73" s="211"/>
      <c r="C73" s="211"/>
      <c r="D73" s="136"/>
      <c r="E73" s="136"/>
      <c r="F73" s="136"/>
      <c r="G73" s="136"/>
      <c r="H73" s="136"/>
    </row>
    <row r="74" spans="1:36">
      <c r="A74" s="211"/>
      <c r="B74" s="211"/>
      <c r="C74" s="211"/>
      <c r="D74" s="136"/>
      <c r="E74" s="136"/>
      <c r="F74" s="136"/>
      <c r="G74" s="136"/>
      <c r="H74" s="136"/>
    </row>
    <row r="75" spans="1:36">
      <c r="A75" s="211"/>
      <c r="B75" s="211"/>
      <c r="C75" s="211"/>
      <c r="D75" s="136"/>
      <c r="E75" s="136"/>
      <c r="F75" s="136"/>
      <c r="G75" s="136"/>
      <c r="H75" s="136"/>
    </row>
    <row r="76" spans="1:36">
      <c r="A76" s="211"/>
      <c r="B76" s="211"/>
      <c r="C76" s="211"/>
      <c r="D76" s="136"/>
      <c r="E76" s="136"/>
      <c r="F76" s="136"/>
      <c r="G76" s="136"/>
      <c r="H76" s="136"/>
    </row>
    <row r="77" spans="1:36">
      <c r="A77" s="211"/>
      <c r="B77" s="211"/>
      <c r="C77" s="211"/>
      <c r="D77" s="136"/>
      <c r="E77" s="136"/>
      <c r="F77" s="136"/>
      <c r="G77" s="136"/>
      <c r="H77" s="136"/>
    </row>
    <row r="78" spans="1:36">
      <c r="A78" s="211"/>
      <c r="B78" s="211"/>
      <c r="C78" s="211"/>
      <c r="D78" s="136"/>
      <c r="E78" s="136"/>
      <c r="F78" s="136"/>
      <c r="G78" s="136"/>
      <c r="H78" s="136"/>
    </row>
    <row r="79" spans="1:36">
      <c r="A79" s="211"/>
      <c r="B79" s="211"/>
      <c r="C79" s="211"/>
      <c r="D79" s="136"/>
      <c r="E79" s="136"/>
      <c r="F79" s="136"/>
      <c r="G79" s="136"/>
      <c r="H79" s="136"/>
    </row>
    <row r="80" spans="1:36">
      <c r="A80" s="211"/>
      <c r="B80" s="211"/>
      <c r="C80" s="211"/>
      <c r="D80" s="136"/>
      <c r="E80" s="136"/>
      <c r="F80" s="136"/>
      <c r="G80" s="136"/>
      <c r="H80" s="136"/>
    </row>
    <row r="81" spans="1:8">
      <c r="A81" s="211"/>
      <c r="B81" s="211"/>
      <c r="C81" s="211"/>
      <c r="D81" s="136"/>
      <c r="E81" s="136"/>
      <c r="F81" s="136"/>
      <c r="G81" s="136"/>
      <c r="H81" s="136"/>
    </row>
    <row r="82" spans="1:8">
      <c r="A82" s="211"/>
      <c r="B82" s="211"/>
      <c r="C82" s="211"/>
      <c r="D82" s="136"/>
      <c r="E82" s="136"/>
      <c r="F82" s="136"/>
      <c r="G82" s="136"/>
      <c r="H82" s="136"/>
    </row>
    <row r="83" spans="1:8">
      <c r="A83" s="211"/>
      <c r="B83" s="211"/>
      <c r="C83" s="211"/>
      <c r="D83" s="136"/>
      <c r="E83" s="136"/>
      <c r="F83" s="136"/>
      <c r="G83" s="136"/>
      <c r="H83" s="136"/>
    </row>
    <row r="84" spans="1:8">
      <c r="A84" s="211"/>
      <c r="B84" s="211"/>
      <c r="C84" s="211"/>
      <c r="D84" s="136"/>
      <c r="E84" s="136"/>
      <c r="F84" s="136"/>
      <c r="G84" s="136"/>
      <c r="H84" s="136"/>
    </row>
    <row r="85" spans="1:8">
      <c r="A85" s="211"/>
      <c r="B85" s="211"/>
      <c r="C85" s="211"/>
      <c r="D85" s="136"/>
      <c r="E85" s="136"/>
      <c r="F85" s="136"/>
      <c r="G85" s="136"/>
      <c r="H85" s="136"/>
    </row>
    <row r="86" spans="1:8">
      <c r="A86" s="211"/>
      <c r="B86" s="211"/>
      <c r="C86" s="211"/>
      <c r="D86" s="136"/>
      <c r="E86" s="136"/>
      <c r="F86" s="136"/>
      <c r="G86" s="136"/>
      <c r="H86" s="136"/>
    </row>
    <row r="87" spans="1:8">
      <c r="A87" s="211"/>
      <c r="B87" s="211"/>
      <c r="C87" s="211"/>
      <c r="D87" s="136"/>
      <c r="E87" s="136"/>
      <c r="F87" s="136"/>
      <c r="G87" s="136"/>
      <c r="H87" s="136"/>
    </row>
    <row r="88" spans="1:8">
      <c r="A88" s="211"/>
      <c r="B88" s="211"/>
      <c r="C88" s="211"/>
      <c r="D88" s="136"/>
      <c r="E88" s="136"/>
      <c r="F88" s="136"/>
      <c r="G88" s="136"/>
      <c r="H88" s="136"/>
    </row>
    <row r="89" spans="1:8">
      <c r="A89" s="211"/>
      <c r="B89" s="211"/>
      <c r="C89" s="211"/>
      <c r="D89" s="136"/>
      <c r="E89" s="136"/>
      <c r="F89" s="136"/>
      <c r="G89" s="136"/>
      <c r="H89" s="136"/>
    </row>
    <row r="90" spans="1:8">
      <c r="A90" s="211"/>
      <c r="B90" s="211"/>
      <c r="C90" s="211"/>
      <c r="D90" s="136"/>
      <c r="E90" s="136"/>
      <c r="F90" s="136"/>
      <c r="G90" s="136"/>
      <c r="H90" s="136"/>
    </row>
    <row r="91" spans="1:8">
      <c r="A91" s="211"/>
      <c r="B91" s="211"/>
      <c r="C91" s="211"/>
      <c r="D91" s="136"/>
      <c r="E91" s="136"/>
      <c r="F91" s="136"/>
      <c r="G91" s="136"/>
      <c r="H91" s="136"/>
    </row>
    <row r="92" spans="1:8">
      <c r="A92" s="211"/>
      <c r="B92" s="211"/>
      <c r="C92" s="211"/>
      <c r="D92" s="136"/>
      <c r="E92" s="136"/>
      <c r="F92" s="136"/>
      <c r="G92" s="136"/>
      <c r="H92" s="136"/>
    </row>
    <row r="93" spans="1:8">
      <c r="A93" s="211"/>
      <c r="B93" s="211"/>
      <c r="C93" s="211"/>
      <c r="D93" s="136"/>
      <c r="E93" s="136"/>
      <c r="F93" s="136"/>
      <c r="G93" s="136"/>
      <c r="H93" s="136"/>
    </row>
    <row r="94" spans="1:8">
      <c r="A94" s="211"/>
      <c r="B94" s="211"/>
      <c r="C94" s="211"/>
      <c r="D94" s="136"/>
      <c r="E94" s="136"/>
      <c r="F94" s="136"/>
      <c r="G94" s="136"/>
      <c r="H94" s="136"/>
    </row>
    <row r="95" spans="1:8">
      <c r="A95" s="211"/>
      <c r="B95" s="211"/>
      <c r="C95" s="211"/>
      <c r="D95" s="136"/>
      <c r="E95" s="136"/>
      <c r="F95" s="136"/>
      <c r="G95" s="136"/>
      <c r="H95" s="136"/>
    </row>
    <row r="96" spans="1:8">
      <c r="A96" s="211"/>
      <c r="B96" s="211"/>
      <c r="C96" s="211"/>
      <c r="D96" s="136"/>
      <c r="E96" s="136"/>
      <c r="F96" s="136"/>
      <c r="G96" s="136"/>
      <c r="H96" s="136"/>
    </row>
    <row r="97" spans="1:8">
      <c r="A97" s="211"/>
      <c r="B97" s="211"/>
      <c r="C97" s="211"/>
      <c r="D97" s="136"/>
      <c r="E97" s="136"/>
      <c r="F97" s="136"/>
      <c r="G97" s="136"/>
      <c r="H97" s="136"/>
    </row>
    <row r="98" spans="1:8">
      <c r="A98" s="211"/>
      <c r="B98" s="211"/>
      <c r="C98" s="211"/>
      <c r="D98" s="136"/>
      <c r="E98" s="136"/>
      <c r="F98" s="136"/>
      <c r="G98" s="136"/>
      <c r="H98" s="136"/>
    </row>
    <row r="99" spans="1:8">
      <c r="A99" s="211"/>
      <c r="B99" s="211"/>
      <c r="C99" s="211"/>
      <c r="D99" s="136"/>
      <c r="E99" s="136"/>
      <c r="F99" s="136"/>
      <c r="G99" s="136"/>
      <c r="H99" s="136"/>
    </row>
    <row r="100" spans="1:8">
      <c r="A100" s="211"/>
      <c r="B100" s="211"/>
      <c r="C100" s="211"/>
      <c r="D100" s="136"/>
      <c r="E100" s="136"/>
      <c r="F100" s="136"/>
      <c r="G100" s="136"/>
      <c r="H100" s="136"/>
    </row>
    <row r="101" spans="1:8">
      <c r="A101" s="211"/>
      <c r="B101" s="211"/>
      <c r="C101" s="211"/>
      <c r="D101" s="136"/>
      <c r="E101" s="136"/>
      <c r="F101" s="136"/>
      <c r="G101" s="136"/>
      <c r="H101" s="136"/>
    </row>
    <row r="102" spans="1:8">
      <c r="A102" s="211"/>
      <c r="B102" s="211"/>
      <c r="C102" s="211"/>
      <c r="D102" s="136"/>
      <c r="E102" s="136"/>
      <c r="F102" s="136"/>
      <c r="G102" s="136"/>
      <c r="H102" s="136"/>
    </row>
    <row r="103" spans="1:8">
      <c r="A103" s="211"/>
      <c r="B103" s="211"/>
      <c r="C103" s="211"/>
      <c r="D103" s="136"/>
      <c r="E103" s="136"/>
      <c r="F103" s="136"/>
      <c r="G103" s="136"/>
      <c r="H103" s="136"/>
    </row>
    <row r="104" spans="1:8">
      <c r="A104" s="211"/>
      <c r="B104" s="211"/>
      <c r="C104" s="211"/>
      <c r="D104" s="136"/>
      <c r="E104" s="136"/>
      <c r="F104" s="136"/>
      <c r="G104" s="136"/>
      <c r="H104" s="136"/>
    </row>
    <row r="105" spans="1:8">
      <c r="A105" s="211"/>
      <c r="B105" s="211"/>
      <c r="C105" s="211"/>
      <c r="D105" s="136"/>
      <c r="E105" s="136"/>
      <c r="F105" s="136"/>
      <c r="G105" s="136"/>
      <c r="H105" s="136"/>
    </row>
    <row r="106" spans="1:8">
      <c r="A106" s="211"/>
      <c r="B106" s="211"/>
      <c r="C106" s="211"/>
      <c r="D106" s="136"/>
      <c r="E106" s="136"/>
      <c r="F106" s="136"/>
      <c r="G106" s="136"/>
      <c r="H106" s="136"/>
    </row>
    <row r="107" spans="1:8">
      <c r="A107" s="211"/>
      <c r="B107" s="211"/>
      <c r="C107" s="211"/>
      <c r="D107" s="136"/>
      <c r="E107" s="136"/>
      <c r="F107" s="136"/>
      <c r="G107" s="136"/>
      <c r="H107" s="136"/>
    </row>
    <row r="108" spans="1:8">
      <c r="A108" s="211"/>
      <c r="B108" s="211"/>
      <c r="C108" s="211"/>
      <c r="D108" s="136"/>
      <c r="E108" s="136"/>
      <c r="F108" s="136"/>
      <c r="G108" s="136"/>
      <c r="H108" s="136"/>
    </row>
    <row r="109" spans="1:8">
      <c r="A109" s="211"/>
      <c r="B109" s="211"/>
      <c r="C109" s="211"/>
      <c r="D109" s="136"/>
      <c r="E109" s="136"/>
      <c r="F109" s="136"/>
      <c r="G109" s="136"/>
      <c r="H109" s="136"/>
    </row>
    <row r="110" spans="1:8">
      <c r="A110" s="211"/>
      <c r="B110" s="211"/>
      <c r="C110" s="211"/>
      <c r="D110" s="136"/>
      <c r="E110" s="136"/>
      <c r="F110" s="136"/>
      <c r="G110" s="136"/>
      <c r="H110" s="136"/>
    </row>
    <row r="111" spans="1:8">
      <c r="A111" s="211"/>
      <c r="B111" s="211"/>
      <c r="C111" s="211"/>
      <c r="D111" s="136"/>
      <c r="E111" s="136"/>
      <c r="F111" s="136"/>
      <c r="G111" s="136"/>
      <c r="H111" s="136"/>
    </row>
    <row r="112" spans="1:8">
      <c r="A112" s="211"/>
      <c r="B112" s="211"/>
      <c r="C112" s="211"/>
      <c r="D112" s="136"/>
      <c r="E112" s="136"/>
      <c r="F112" s="136"/>
      <c r="G112" s="136"/>
      <c r="H112" s="136"/>
    </row>
    <row r="113" spans="1:8">
      <c r="A113" s="211"/>
      <c r="B113" s="211"/>
      <c r="C113" s="211"/>
      <c r="D113" s="136"/>
      <c r="E113" s="136"/>
      <c r="F113" s="136"/>
      <c r="G113" s="136"/>
      <c r="H113" s="136"/>
    </row>
    <row r="114" spans="1:8">
      <c r="A114" s="211"/>
      <c r="B114" s="211"/>
      <c r="C114" s="211"/>
      <c r="D114" s="136"/>
      <c r="E114" s="136"/>
      <c r="F114" s="136"/>
      <c r="G114" s="136"/>
      <c r="H114" s="136"/>
    </row>
    <row r="115" spans="1:8">
      <c r="A115" s="211"/>
      <c r="B115" s="211"/>
      <c r="C115" s="211"/>
      <c r="D115" s="136"/>
      <c r="E115" s="136"/>
      <c r="F115" s="136"/>
      <c r="G115" s="136"/>
      <c r="H115" s="136"/>
    </row>
    <row r="116" spans="1:8">
      <c r="A116" s="211"/>
      <c r="B116" s="211"/>
      <c r="C116" s="211"/>
      <c r="D116" s="136"/>
      <c r="E116" s="136"/>
      <c r="F116" s="136"/>
      <c r="G116" s="136"/>
      <c r="H116" s="136"/>
    </row>
    <row r="117" spans="1:8">
      <c r="A117" s="211"/>
      <c r="B117" s="211"/>
      <c r="C117" s="211"/>
      <c r="D117" s="136"/>
      <c r="E117" s="136"/>
      <c r="F117" s="136"/>
      <c r="G117" s="136"/>
      <c r="H117" s="136"/>
    </row>
    <row r="118" spans="1:8">
      <c r="A118" s="211"/>
      <c r="B118" s="211"/>
      <c r="C118" s="211"/>
      <c r="D118" s="136"/>
      <c r="E118" s="136"/>
      <c r="F118" s="136"/>
      <c r="G118" s="136"/>
      <c r="H118" s="136"/>
    </row>
    <row r="119" spans="1:8">
      <c r="A119" s="211"/>
      <c r="B119" s="211"/>
      <c r="C119" s="211"/>
      <c r="D119" s="136"/>
      <c r="E119" s="136"/>
      <c r="F119" s="136"/>
      <c r="G119" s="136"/>
      <c r="H119" s="136"/>
    </row>
    <row r="120" spans="1:8">
      <c r="A120" s="211"/>
      <c r="B120" s="211"/>
      <c r="C120" s="211"/>
      <c r="D120" s="136"/>
      <c r="E120" s="136"/>
      <c r="F120" s="136"/>
      <c r="G120" s="136"/>
      <c r="H120" s="136"/>
    </row>
    <row r="121" spans="1:8">
      <c r="A121" s="211"/>
      <c r="B121" s="211"/>
      <c r="C121" s="211"/>
      <c r="D121" s="136"/>
      <c r="E121" s="136"/>
      <c r="F121" s="136"/>
      <c r="G121" s="136"/>
      <c r="H121" s="136"/>
    </row>
    <row r="122" spans="1:8">
      <c r="A122" s="211"/>
      <c r="B122" s="211"/>
      <c r="C122" s="211"/>
      <c r="D122" s="136"/>
      <c r="E122" s="136"/>
      <c r="F122" s="136"/>
      <c r="G122" s="136"/>
      <c r="H122" s="136"/>
    </row>
    <row r="123" spans="1:8">
      <c r="A123" s="211"/>
      <c r="B123" s="211"/>
      <c r="C123" s="211"/>
      <c r="D123" s="136"/>
      <c r="E123" s="136"/>
      <c r="F123" s="136"/>
      <c r="G123" s="136"/>
      <c r="H123" s="136"/>
    </row>
    <row r="124" spans="1:8">
      <c r="A124" s="211"/>
      <c r="B124" s="211"/>
      <c r="C124" s="211"/>
      <c r="D124" s="136"/>
      <c r="E124" s="136"/>
      <c r="F124" s="136"/>
      <c r="G124" s="136"/>
      <c r="H124" s="136"/>
    </row>
    <row r="125" spans="1:8">
      <c r="A125" s="211"/>
      <c r="B125" s="211"/>
      <c r="C125" s="211"/>
      <c r="D125" s="136"/>
      <c r="E125" s="136"/>
      <c r="F125" s="136"/>
      <c r="G125" s="136"/>
      <c r="H125" s="136"/>
    </row>
    <row r="126" spans="1:8">
      <c r="A126" s="211"/>
      <c r="B126" s="211"/>
      <c r="C126" s="211"/>
      <c r="D126" s="136"/>
      <c r="E126" s="136"/>
      <c r="F126" s="136"/>
      <c r="G126" s="136"/>
      <c r="H126" s="136"/>
    </row>
    <row r="127" spans="1:8">
      <c r="A127" s="211"/>
      <c r="B127" s="211"/>
      <c r="C127" s="211"/>
      <c r="D127" s="136"/>
      <c r="E127" s="136"/>
      <c r="F127" s="136"/>
      <c r="G127" s="136"/>
      <c r="H127" s="136"/>
    </row>
    <row r="128" spans="1:8">
      <c r="A128" s="211"/>
      <c r="B128" s="211"/>
      <c r="C128" s="211"/>
      <c r="D128" s="136"/>
      <c r="E128" s="136"/>
      <c r="F128" s="136"/>
      <c r="G128" s="136"/>
      <c r="H128" s="136"/>
    </row>
    <row r="129" spans="1:8">
      <c r="A129" s="211"/>
      <c r="B129" s="211"/>
      <c r="C129" s="211"/>
      <c r="D129" s="136"/>
      <c r="E129" s="136"/>
      <c r="F129" s="136"/>
      <c r="G129" s="136"/>
      <c r="H129" s="136"/>
    </row>
    <row r="130" spans="1:8">
      <c r="A130" s="211"/>
      <c r="B130" s="211"/>
      <c r="C130" s="211"/>
      <c r="D130" s="136"/>
      <c r="E130" s="136"/>
      <c r="F130" s="136"/>
      <c r="G130" s="136"/>
      <c r="H130" s="136"/>
    </row>
    <row r="131" spans="1:8">
      <c r="A131" s="211"/>
      <c r="B131" s="211"/>
      <c r="C131" s="211"/>
      <c r="D131" s="136"/>
      <c r="E131" s="136"/>
      <c r="F131" s="136"/>
      <c r="G131" s="136"/>
      <c r="H131" s="136"/>
    </row>
    <row r="132" spans="1:8">
      <c r="A132" s="211"/>
      <c r="B132" s="211"/>
      <c r="C132" s="211"/>
      <c r="D132" s="136"/>
      <c r="E132" s="136"/>
      <c r="F132" s="136"/>
      <c r="G132" s="136"/>
      <c r="H132" s="136"/>
    </row>
    <row r="133" spans="1:8">
      <c r="A133" s="211"/>
      <c r="B133" s="211"/>
      <c r="C133" s="211"/>
      <c r="D133" s="136"/>
      <c r="E133" s="136"/>
      <c r="F133" s="136"/>
      <c r="G133" s="136"/>
      <c r="H133" s="136"/>
    </row>
    <row r="134" spans="1:8">
      <c r="A134" s="211"/>
      <c r="B134" s="211"/>
      <c r="C134" s="211"/>
      <c r="D134" s="136"/>
      <c r="E134" s="136"/>
      <c r="F134" s="136"/>
      <c r="G134" s="136"/>
      <c r="H134" s="136"/>
    </row>
    <row r="135" spans="1:8">
      <c r="A135" s="211"/>
      <c r="B135" s="211"/>
      <c r="C135" s="211"/>
      <c r="D135" s="136"/>
      <c r="E135" s="136"/>
      <c r="F135" s="136"/>
      <c r="G135" s="136"/>
      <c r="H135" s="136"/>
    </row>
    <row r="136" spans="1:8">
      <c r="A136" s="211"/>
      <c r="B136" s="211"/>
      <c r="C136" s="211"/>
      <c r="D136" s="136"/>
      <c r="E136" s="136"/>
      <c r="F136" s="136"/>
      <c r="G136" s="136"/>
      <c r="H136" s="136"/>
    </row>
    <row r="137" spans="1:8">
      <c r="A137" s="211"/>
      <c r="B137" s="211"/>
      <c r="C137" s="211"/>
      <c r="D137" s="136"/>
      <c r="E137" s="136"/>
      <c r="F137" s="136"/>
      <c r="G137" s="136"/>
      <c r="H137" s="136"/>
    </row>
    <row r="138" spans="1:8">
      <c r="A138" s="211"/>
      <c r="B138" s="211"/>
      <c r="C138" s="211"/>
      <c r="D138" s="136"/>
      <c r="E138" s="136"/>
      <c r="F138" s="136"/>
      <c r="G138" s="136"/>
      <c r="H138" s="136"/>
    </row>
    <row r="139" spans="1:8">
      <c r="A139" s="211"/>
      <c r="B139" s="211"/>
      <c r="C139" s="211"/>
      <c r="D139" s="136"/>
      <c r="E139" s="136"/>
      <c r="F139" s="136"/>
      <c r="G139" s="136"/>
      <c r="H139" s="136"/>
    </row>
    <row r="140" spans="1:8">
      <c r="A140" s="211"/>
      <c r="B140" s="211"/>
      <c r="C140" s="211"/>
      <c r="D140" s="136"/>
      <c r="E140" s="136"/>
      <c r="F140" s="136"/>
      <c r="G140" s="136"/>
      <c r="H140" s="136"/>
    </row>
    <row r="141" spans="1:8">
      <c r="A141" s="211"/>
      <c r="B141" s="211"/>
      <c r="C141" s="211"/>
      <c r="D141" s="136"/>
      <c r="E141" s="136"/>
      <c r="F141" s="136"/>
      <c r="G141" s="136"/>
      <c r="H141" s="136"/>
    </row>
    <row r="142" spans="1:8">
      <c r="A142" s="211"/>
      <c r="B142" s="211"/>
      <c r="C142" s="211"/>
      <c r="D142" s="136"/>
      <c r="E142" s="136"/>
      <c r="F142" s="136"/>
      <c r="G142" s="136"/>
      <c r="H142" s="136"/>
    </row>
    <row r="143" spans="1:8">
      <c r="A143" s="211"/>
      <c r="B143" s="211"/>
      <c r="C143" s="211"/>
      <c r="D143" s="136"/>
      <c r="E143" s="136"/>
      <c r="F143" s="136"/>
      <c r="G143" s="136"/>
      <c r="H143" s="136"/>
    </row>
    <row r="144" spans="1:8">
      <c r="A144" s="211"/>
      <c r="B144" s="211"/>
      <c r="C144" s="211"/>
      <c r="D144" s="136"/>
      <c r="E144" s="136"/>
      <c r="F144" s="136"/>
      <c r="G144" s="136"/>
      <c r="H144" s="136"/>
    </row>
    <row r="145" spans="1:8">
      <c r="A145" s="211"/>
      <c r="B145" s="211"/>
      <c r="C145" s="211"/>
      <c r="D145" s="136"/>
      <c r="E145" s="136"/>
      <c r="F145" s="136"/>
      <c r="G145" s="136"/>
      <c r="H145" s="136"/>
    </row>
    <row r="146" spans="1:8">
      <c r="A146" s="211"/>
      <c r="B146" s="211"/>
      <c r="C146" s="211"/>
      <c r="D146" s="136"/>
      <c r="E146" s="136"/>
      <c r="F146" s="136"/>
      <c r="G146" s="136"/>
      <c r="H146" s="136"/>
    </row>
    <row r="147" spans="1:8">
      <c r="A147" s="211"/>
      <c r="B147" s="211"/>
      <c r="C147" s="211"/>
      <c r="D147" s="136"/>
      <c r="E147" s="136"/>
      <c r="F147" s="136"/>
      <c r="G147" s="136"/>
      <c r="H147" s="136"/>
    </row>
    <row r="148" spans="1:8">
      <c r="A148" s="211"/>
      <c r="B148" s="211"/>
      <c r="C148" s="211"/>
      <c r="D148" s="136"/>
      <c r="E148" s="136"/>
      <c r="F148" s="136"/>
      <c r="G148" s="136"/>
      <c r="H148" s="136"/>
    </row>
    <row r="149" spans="1:8">
      <c r="A149" s="211"/>
      <c r="B149" s="211"/>
      <c r="C149" s="211"/>
      <c r="D149" s="136"/>
      <c r="E149" s="136"/>
      <c r="F149" s="136"/>
      <c r="G149" s="136"/>
      <c r="H149" s="136"/>
    </row>
    <row r="150" spans="1:8">
      <c r="A150" s="211"/>
      <c r="B150" s="211"/>
      <c r="C150" s="211"/>
      <c r="D150" s="136"/>
      <c r="E150" s="136"/>
      <c r="F150" s="136"/>
      <c r="G150" s="136"/>
      <c r="H150" s="136"/>
    </row>
    <row r="151" spans="1:8">
      <c r="A151" s="211"/>
      <c r="B151" s="211"/>
      <c r="C151" s="211"/>
      <c r="D151" s="136"/>
      <c r="E151" s="136"/>
      <c r="F151" s="136"/>
      <c r="G151" s="136"/>
      <c r="H151" s="136"/>
    </row>
    <row r="152" spans="1:8">
      <c r="A152" s="211"/>
      <c r="B152" s="211"/>
      <c r="C152" s="211"/>
      <c r="D152" s="136"/>
      <c r="E152" s="136"/>
      <c r="F152" s="136"/>
      <c r="G152" s="136"/>
      <c r="H152" s="136"/>
    </row>
    <row r="153" spans="1:8">
      <c r="A153" s="211"/>
      <c r="B153" s="211"/>
      <c r="C153" s="211"/>
      <c r="D153" s="136"/>
      <c r="E153" s="136"/>
      <c r="F153" s="136"/>
      <c r="G153" s="136"/>
      <c r="H153" s="136"/>
    </row>
    <row r="154" spans="1:8">
      <c r="A154" s="211"/>
      <c r="B154" s="211"/>
      <c r="C154" s="211"/>
      <c r="D154" s="136"/>
      <c r="E154" s="136"/>
      <c r="F154" s="136"/>
      <c r="G154" s="136"/>
      <c r="H154" s="136"/>
    </row>
    <row r="155" spans="1:8">
      <c r="A155" s="211"/>
      <c r="B155" s="211"/>
      <c r="C155" s="211"/>
      <c r="D155" s="136"/>
      <c r="E155" s="136"/>
      <c r="F155" s="136"/>
      <c r="G155" s="136"/>
      <c r="H155" s="136"/>
    </row>
    <row r="156" spans="1:8">
      <c r="A156" s="211"/>
      <c r="B156" s="211"/>
      <c r="C156" s="211"/>
      <c r="D156" s="136"/>
      <c r="E156" s="136"/>
      <c r="F156" s="136"/>
      <c r="G156" s="136"/>
      <c r="H156" s="136"/>
    </row>
    <row r="157" spans="1:8">
      <c r="A157" s="211"/>
      <c r="B157" s="211"/>
      <c r="C157" s="211"/>
      <c r="D157" s="136"/>
      <c r="E157" s="136"/>
      <c r="F157" s="136"/>
      <c r="G157" s="136"/>
      <c r="H157" s="136"/>
    </row>
    <row r="158" spans="1:8">
      <c r="A158" s="211"/>
      <c r="B158" s="211"/>
      <c r="C158" s="211"/>
      <c r="D158" s="136"/>
      <c r="E158" s="136"/>
      <c r="F158" s="136"/>
      <c r="G158" s="136"/>
      <c r="H158" s="136"/>
    </row>
    <row r="159" spans="1:8">
      <c r="A159" s="211"/>
      <c r="B159" s="211"/>
      <c r="C159" s="211"/>
      <c r="D159" s="136"/>
      <c r="E159" s="136"/>
      <c r="F159" s="136"/>
      <c r="G159" s="136"/>
      <c r="H159" s="136"/>
    </row>
    <row r="160" spans="1:8">
      <c r="A160" s="211"/>
      <c r="B160" s="211"/>
      <c r="C160" s="211"/>
      <c r="D160" s="136"/>
      <c r="E160" s="136"/>
      <c r="F160" s="136"/>
      <c r="G160" s="136"/>
      <c r="H160" s="136"/>
    </row>
    <row r="161" spans="1:8">
      <c r="A161" s="211"/>
      <c r="B161" s="211"/>
      <c r="C161" s="211"/>
      <c r="D161" s="136"/>
      <c r="E161" s="136"/>
      <c r="F161" s="136"/>
      <c r="G161" s="136"/>
      <c r="H161" s="136"/>
    </row>
    <row r="162" spans="1:8">
      <c r="A162" s="211"/>
      <c r="B162" s="211"/>
      <c r="C162" s="211"/>
      <c r="D162" s="136"/>
      <c r="E162" s="136"/>
      <c r="F162" s="136"/>
      <c r="G162" s="136"/>
      <c r="H162" s="136"/>
    </row>
    <row r="163" spans="1:8">
      <c r="A163" s="211"/>
      <c r="B163" s="211"/>
      <c r="C163" s="211"/>
      <c r="D163" s="136"/>
      <c r="E163" s="136"/>
      <c r="F163" s="136"/>
      <c r="G163" s="136"/>
      <c r="H163" s="136"/>
    </row>
    <row r="164" spans="1:8">
      <c r="A164" s="211"/>
      <c r="B164" s="211"/>
      <c r="C164" s="211"/>
      <c r="D164" s="136"/>
      <c r="E164" s="136"/>
      <c r="F164" s="136"/>
      <c r="G164" s="136"/>
      <c r="H164" s="136"/>
    </row>
    <row r="165" spans="1:8">
      <c r="A165" s="211"/>
      <c r="B165" s="211"/>
      <c r="C165" s="211"/>
      <c r="D165" s="136"/>
      <c r="E165" s="136"/>
      <c r="F165" s="136"/>
      <c r="G165" s="136"/>
      <c r="H165" s="136"/>
    </row>
    <row r="166" spans="1:8">
      <c r="A166" s="211"/>
      <c r="B166" s="211"/>
      <c r="C166" s="211"/>
      <c r="D166" s="136"/>
      <c r="E166" s="136"/>
      <c r="F166" s="136"/>
      <c r="G166" s="136"/>
      <c r="H166" s="136"/>
    </row>
    <row r="167" spans="1:8">
      <c r="A167" s="211"/>
      <c r="B167" s="211"/>
      <c r="C167" s="211"/>
      <c r="D167" s="136"/>
      <c r="E167" s="136"/>
      <c r="F167" s="136"/>
      <c r="G167" s="136"/>
      <c r="H167" s="136"/>
    </row>
    <row r="168" spans="1:8">
      <c r="A168" s="211"/>
      <c r="B168" s="211"/>
      <c r="C168" s="211"/>
      <c r="D168" s="136"/>
      <c r="E168" s="136"/>
      <c r="F168" s="136"/>
      <c r="G168" s="136"/>
      <c r="H168" s="136"/>
    </row>
    <row r="169" spans="1:8">
      <c r="A169" s="211"/>
      <c r="B169" s="211"/>
      <c r="C169" s="211"/>
      <c r="D169" s="136"/>
      <c r="E169" s="136"/>
      <c r="F169" s="136"/>
      <c r="G169" s="136"/>
      <c r="H169" s="136"/>
    </row>
    <row r="170" spans="1:8">
      <c r="A170" s="211"/>
      <c r="B170" s="211"/>
      <c r="C170" s="211"/>
      <c r="D170" s="136"/>
      <c r="E170" s="136"/>
      <c r="F170" s="136"/>
      <c r="G170" s="136"/>
      <c r="H170" s="136"/>
    </row>
    <row r="171" spans="1:8">
      <c r="A171" s="211"/>
      <c r="B171" s="211"/>
      <c r="C171" s="211"/>
      <c r="D171" s="136"/>
      <c r="E171" s="136"/>
      <c r="F171" s="136"/>
      <c r="G171" s="136"/>
      <c r="H171" s="136"/>
    </row>
    <row r="172" spans="1:8">
      <c r="A172" s="211"/>
      <c r="B172" s="211"/>
      <c r="C172" s="211"/>
      <c r="D172" s="136"/>
      <c r="E172" s="136"/>
      <c r="F172" s="136"/>
      <c r="G172" s="136"/>
      <c r="H172" s="136"/>
    </row>
    <row r="173" spans="1:8">
      <c r="A173" s="211"/>
      <c r="B173" s="211"/>
      <c r="C173" s="211"/>
      <c r="D173" s="136"/>
      <c r="E173" s="136"/>
      <c r="F173" s="136"/>
      <c r="G173" s="136"/>
      <c r="H173" s="136"/>
    </row>
    <row r="174" spans="1:8">
      <c r="A174" s="211"/>
      <c r="B174" s="211"/>
      <c r="C174" s="211"/>
      <c r="D174" s="136"/>
      <c r="E174" s="136"/>
      <c r="F174" s="136"/>
      <c r="G174" s="136"/>
      <c r="H174" s="136"/>
    </row>
    <row r="175" spans="1:8">
      <c r="A175" s="211"/>
      <c r="B175" s="211"/>
      <c r="C175" s="211"/>
      <c r="D175" s="136"/>
      <c r="E175" s="136"/>
      <c r="F175" s="136"/>
      <c r="G175" s="136"/>
      <c r="H175" s="136"/>
    </row>
    <row r="176" spans="1:8">
      <c r="A176" s="211"/>
      <c r="B176" s="211"/>
      <c r="C176" s="211"/>
      <c r="D176" s="136"/>
      <c r="E176" s="136"/>
      <c r="F176" s="136"/>
      <c r="G176" s="136"/>
      <c r="H176" s="136"/>
    </row>
    <row r="177" spans="1:8">
      <c r="A177" s="211"/>
      <c r="B177" s="211"/>
      <c r="C177" s="211"/>
      <c r="D177" s="136"/>
      <c r="E177" s="136"/>
      <c r="F177" s="136"/>
      <c r="G177" s="136"/>
      <c r="H177" s="136"/>
    </row>
    <row r="178" spans="1:8">
      <c r="A178" s="211"/>
      <c r="B178" s="211"/>
      <c r="C178" s="211"/>
      <c r="D178" s="136"/>
      <c r="E178" s="136"/>
      <c r="F178" s="136"/>
      <c r="G178" s="136"/>
      <c r="H178" s="136"/>
    </row>
    <row r="179" spans="1:8">
      <c r="A179" s="211"/>
      <c r="B179" s="211"/>
      <c r="C179" s="211"/>
      <c r="D179" s="136"/>
      <c r="E179" s="136"/>
      <c r="F179" s="136"/>
      <c r="G179" s="136"/>
      <c r="H179" s="136"/>
    </row>
    <row r="180" spans="1:8">
      <c r="A180" s="211"/>
      <c r="B180" s="211"/>
      <c r="C180" s="211"/>
      <c r="D180" s="136"/>
      <c r="E180" s="136"/>
      <c r="F180" s="136"/>
      <c r="G180" s="136"/>
      <c r="H180" s="136"/>
    </row>
    <row r="181" spans="1:8">
      <c r="A181" s="211"/>
      <c r="B181" s="211"/>
      <c r="C181" s="211"/>
      <c r="D181" s="136"/>
      <c r="E181" s="136"/>
      <c r="F181" s="136"/>
      <c r="G181" s="136"/>
      <c r="H181" s="136"/>
    </row>
    <row r="182" spans="1:8">
      <c r="A182" s="211"/>
      <c r="B182" s="211"/>
      <c r="C182" s="211"/>
      <c r="D182" s="136"/>
      <c r="E182" s="136"/>
      <c r="F182" s="136"/>
      <c r="G182" s="136"/>
      <c r="H182" s="136"/>
    </row>
    <row r="183" spans="1:8">
      <c r="A183" s="211"/>
      <c r="B183" s="211"/>
      <c r="C183" s="211"/>
      <c r="D183" s="136"/>
      <c r="E183" s="136"/>
      <c r="F183" s="136"/>
      <c r="G183" s="136"/>
      <c r="H183" s="136"/>
    </row>
    <row r="184" spans="1:8">
      <c r="A184" s="211"/>
      <c r="B184" s="211"/>
      <c r="C184" s="211"/>
      <c r="D184" s="136"/>
      <c r="E184" s="136"/>
      <c r="F184" s="136"/>
      <c r="G184" s="136"/>
      <c r="H184" s="136"/>
    </row>
    <row r="185" spans="1:8">
      <c r="A185" s="211"/>
      <c r="B185" s="211"/>
      <c r="C185" s="211"/>
      <c r="D185" s="136"/>
      <c r="E185" s="136"/>
      <c r="F185" s="136"/>
      <c r="G185" s="136"/>
      <c r="H185" s="136"/>
    </row>
    <row r="186" spans="1:8">
      <c r="A186" s="211"/>
      <c r="B186" s="211"/>
      <c r="C186" s="211"/>
      <c r="D186" s="136"/>
      <c r="E186" s="136"/>
      <c r="F186" s="136"/>
      <c r="G186" s="136"/>
      <c r="H186" s="136"/>
    </row>
    <row r="187" spans="1:8">
      <c r="A187" s="211"/>
      <c r="B187" s="211"/>
      <c r="C187" s="211"/>
      <c r="D187" s="136"/>
      <c r="E187" s="136"/>
      <c r="F187" s="136"/>
      <c r="G187" s="136"/>
      <c r="H187" s="136"/>
    </row>
    <row r="188" spans="1:8">
      <c r="A188" s="211"/>
      <c r="B188" s="211"/>
      <c r="C188" s="211"/>
      <c r="D188" s="136"/>
      <c r="E188" s="136"/>
      <c r="F188" s="136"/>
      <c r="G188" s="136"/>
      <c r="H188" s="136"/>
    </row>
    <row r="189" spans="1:8">
      <c r="A189" s="211"/>
      <c r="B189" s="211"/>
      <c r="C189" s="211"/>
      <c r="D189" s="136"/>
      <c r="E189" s="136"/>
      <c r="F189" s="136"/>
      <c r="G189" s="136"/>
      <c r="H189" s="136"/>
    </row>
    <row r="190" spans="1:8">
      <c r="A190" s="211"/>
      <c r="B190" s="211"/>
      <c r="C190" s="211"/>
      <c r="D190" s="136"/>
      <c r="E190" s="136"/>
      <c r="F190" s="136"/>
      <c r="G190" s="136"/>
      <c r="H190" s="136"/>
    </row>
    <row r="191" spans="1:8">
      <c r="A191" s="211"/>
      <c r="B191" s="211"/>
      <c r="C191" s="211"/>
      <c r="D191" s="136"/>
      <c r="E191" s="136"/>
      <c r="F191" s="136"/>
      <c r="G191" s="136"/>
      <c r="H191" s="136"/>
    </row>
    <row r="192" spans="1:8">
      <c r="A192" s="211"/>
      <c r="B192" s="211"/>
      <c r="C192" s="211"/>
      <c r="D192" s="136"/>
      <c r="E192" s="136"/>
      <c r="F192" s="136"/>
      <c r="G192" s="136"/>
      <c r="H192" s="136"/>
    </row>
    <row r="193" spans="1:8">
      <c r="A193" s="211"/>
      <c r="B193" s="211"/>
      <c r="C193" s="211"/>
      <c r="D193" s="136"/>
      <c r="E193" s="136"/>
      <c r="F193" s="136"/>
      <c r="G193" s="136"/>
      <c r="H193" s="136"/>
    </row>
    <row r="194" spans="1:8">
      <c r="A194" s="211"/>
      <c r="B194" s="211"/>
      <c r="C194" s="211"/>
      <c r="D194" s="136"/>
      <c r="E194" s="136"/>
      <c r="F194" s="136"/>
      <c r="G194" s="136"/>
      <c r="H194" s="136"/>
    </row>
    <row r="195" spans="1:8">
      <c r="A195" s="211"/>
      <c r="B195" s="211"/>
      <c r="C195" s="211"/>
      <c r="D195" s="136"/>
      <c r="E195" s="136"/>
      <c r="F195" s="136"/>
      <c r="G195" s="136"/>
      <c r="H195" s="136"/>
    </row>
    <row r="196" spans="1:8">
      <c r="A196" s="211"/>
      <c r="B196" s="211"/>
      <c r="C196" s="211"/>
      <c r="D196" s="136"/>
      <c r="E196" s="136"/>
      <c r="F196" s="136"/>
      <c r="G196" s="136"/>
      <c r="H196" s="136"/>
    </row>
    <row r="197" spans="1:8">
      <c r="A197" s="211"/>
      <c r="B197" s="211"/>
      <c r="C197" s="211"/>
      <c r="D197" s="136"/>
      <c r="E197" s="136"/>
      <c r="F197" s="136"/>
      <c r="G197" s="136"/>
      <c r="H197" s="136"/>
    </row>
    <row r="198" spans="1:8">
      <c r="A198" s="211"/>
      <c r="B198" s="211"/>
      <c r="C198" s="211"/>
      <c r="D198" s="136"/>
      <c r="E198" s="136"/>
      <c r="F198" s="136"/>
      <c r="G198" s="136"/>
      <c r="H198" s="136"/>
    </row>
    <row r="199" spans="1:8">
      <c r="A199" s="211"/>
      <c r="B199" s="211"/>
      <c r="C199" s="211"/>
      <c r="D199" s="136"/>
      <c r="E199" s="136"/>
      <c r="F199" s="136"/>
      <c r="G199" s="136"/>
      <c r="H199" s="136"/>
    </row>
    <row r="200" spans="1:8">
      <c r="A200" s="211"/>
      <c r="B200" s="211"/>
      <c r="C200" s="211"/>
      <c r="D200" s="136"/>
      <c r="E200" s="136"/>
      <c r="F200" s="136"/>
      <c r="G200" s="136"/>
      <c r="H200" s="136"/>
    </row>
    <row r="201" spans="1:8">
      <c r="A201" s="211"/>
      <c r="B201" s="211"/>
      <c r="C201" s="211"/>
      <c r="D201" s="136"/>
      <c r="E201" s="136"/>
      <c r="F201" s="136"/>
      <c r="G201" s="136"/>
      <c r="H201" s="136"/>
    </row>
    <row r="202" spans="1:8">
      <c r="A202" s="211"/>
      <c r="B202" s="211"/>
      <c r="C202" s="211"/>
      <c r="D202" s="136"/>
      <c r="E202" s="136"/>
      <c r="F202" s="136"/>
      <c r="G202" s="136"/>
      <c r="H202" s="136"/>
    </row>
    <row r="203" spans="1:8">
      <c r="A203" s="211"/>
      <c r="B203" s="211"/>
      <c r="C203" s="211"/>
      <c r="D203" s="136"/>
      <c r="E203" s="136"/>
      <c r="F203" s="136"/>
      <c r="G203" s="136"/>
      <c r="H203" s="136"/>
    </row>
    <row r="204" spans="1:8">
      <c r="A204" s="211"/>
      <c r="B204" s="211"/>
      <c r="C204" s="211"/>
      <c r="D204" s="136"/>
      <c r="E204" s="136"/>
      <c r="F204" s="136"/>
      <c r="G204" s="136"/>
      <c r="H204" s="136"/>
    </row>
    <row r="205" spans="1:8">
      <c r="A205" s="211"/>
      <c r="B205" s="211"/>
      <c r="C205" s="211"/>
      <c r="D205" s="136"/>
      <c r="E205" s="136"/>
      <c r="F205" s="136"/>
      <c r="G205" s="136"/>
      <c r="H205" s="136"/>
    </row>
    <row r="206" spans="1:8">
      <c r="A206" s="211"/>
      <c r="B206" s="211"/>
      <c r="C206" s="211"/>
      <c r="D206" s="136"/>
      <c r="E206" s="136"/>
      <c r="F206" s="136"/>
      <c r="G206" s="136"/>
      <c r="H206" s="136"/>
    </row>
    <row r="207" spans="1:8">
      <c r="A207" s="211"/>
      <c r="B207" s="211"/>
      <c r="C207" s="211"/>
      <c r="D207" s="136"/>
      <c r="E207" s="136"/>
      <c r="F207" s="136"/>
      <c r="G207" s="136"/>
      <c r="H207" s="136"/>
    </row>
    <row r="208" spans="1:8">
      <c r="A208" s="211"/>
      <c r="B208" s="211"/>
      <c r="C208" s="211"/>
      <c r="D208" s="136"/>
      <c r="E208" s="136"/>
      <c r="F208" s="136"/>
      <c r="G208" s="136"/>
      <c r="H208" s="136"/>
    </row>
    <row r="209" spans="1:8">
      <c r="A209" s="211"/>
      <c r="B209" s="211"/>
      <c r="C209" s="211"/>
      <c r="D209" s="136"/>
      <c r="E209" s="136"/>
      <c r="F209" s="136"/>
      <c r="G209" s="136"/>
      <c r="H209" s="136"/>
    </row>
    <row r="210" spans="1:8">
      <c r="A210" s="211"/>
      <c r="B210" s="211"/>
      <c r="C210" s="211"/>
      <c r="D210" s="136"/>
      <c r="E210" s="136"/>
      <c r="F210" s="136"/>
      <c r="G210" s="136"/>
      <c r="H210" s="136"/>
    </row>
    <row r="211" spans="1:8">
      <c r="A211" s="211"/>
      <c r="B211" s="211"/>
      <c r="C211" s="211"/>
      <c r="D211" s="136"/>
      <c r="E211" s="136"/>
      <c r="F211" s="136"/>
      <c r="G211" s="136"/>
      <c r="H211" s="136"/>
    </row>
    <row r="212" spans="1:8">
      <c r="A212" s="211"/>
      <c r="B212" s="211"/>
      <c r="C212" s="211"/>
      <c r="D212" s="136"/>
      <c r="E212" s="136"/>
      <c r="F212" s="136"/>
      <c r="G212" s="136"/>
      <c r="H212" s="136"/>
    </row>
    <row r="213" spans="1:8">
      <c r="A213" s="211"/>
      <c r="B213" s="211"/>
      <c r="C213" s="211"/>
      <c r="D213" s="136"/>
      <c r="E213" s="136"/>
      <c r="F213" s="136"/>
      <c r="G213" s="136"/>
      <c r="H213" s="136"/>
    </row>
    <row r="214" spans="1:8">
      <c r="A214" s="211"/>
      <c r="B214" s="211"/>
      <c r="C214" s="211"/>
      <c r="D214" s="136"/>
      <c r="E214" s="136"/>
      <c r="F214" s="136"/>
      <c r="G214" s="136"/>
      <c r="H214" s="136"/>
    </row>
    <row r="215" spans="1:8">
      <c r="A215" s="211"/>
      <c r="B215" s="211"/>
      <c r="C215" s="211"/>
      <c r="D215" s="136"/>
      <c r="E215" s="136"/>
      <c r="F215" s="136"/>
      <c r="G215" s="136"/>
      <c r="H215" s="136"/>
    </row>
    <row r="216" spans="1:8">
      <c r="A216" s="211"/>
      <c r="B216" s="211"/>
      <c r="C216" s="211"/>
      <c r="D216" s="136"/>
      <c r="E216" s="136"/>
      <c r="F216" s="136"/>
      <c r="G216" s="136"/>
      <c r="H216" s="136"/>
    </row>
    <row r="217" spans="1:8">
      <c r="A217" s="211"/>
      <c r="B217" s="211"/>
      <c r="C217" s="211"/>
      <c r="D217" s="136"/>
      <c r="E217" s="136"/>
      <c r="F217" s="136"/>
      <c r="G217" s="136"/>
      <c r="H217" s="136"/>
    </row>
    <row r="218" spans="1:8">
      <c r="A218" s="211"/>
      <c r="B218" s="211"/>
      <c r="C218" s="211"/>
      <c r="D218" s="136"/>
      <c r="E218" s="136"/>
      <c r="F218" s="136"/>
      <c r="G218" s="136"/>
      <c r="H218" s="136"/>
    </row>
    <row r="219" spans="1:8">
      <c r="A219" s="211"/>
      <c r="B219" s="211"/>
      <c r="C219" s="211"/>
      <c r="D219" s="136"/>
      <c r="E219" s="136"/>
      <c r="F219" s="136"/>
      <c r="G219" s="136"/>
      <c r="H219" s="136"/>
    </row>
    <row r="220" spans="1:8">
      <c r="A220" s="211"/>
      <c r="B220" s="211"/>
      <c r="C220" s="211"/>
      <c r="D220" s="136"/>
      <c r="E220" s="136"/>
      <c r="F220" s="136"/>
      <c r="G220" s="136"/>
      <c r="H220" s="136"/>
    </row>
    <row r="221" spans="1:8">
      <c r="A221" s="211"/>
      <c r="B221" s="211"/>
      <c r="C221" s="211"/>
      <c r="D221" s="136"/>
      <c r="E221" s="136"/>
      <c r="F221" s="136"/>
      <c r="G221" s="136"/>
      <c r="H221" s="136"/>
    </row>
    <row r="222" spans="1:8">
      <c r="A222" s="211"/>
      <c r="B222" s="211"/>
      <c r="C222" s="211"/>
      <c r="D222" s="136"/>
      <c r="E222" s="136"/>
      <c r="F222" s="136"/>
      <c r="G222" s="136"/>
      <c r="H222" s="136"/>
    </row>
    <row r="223" spans="1:8">
      <c r="A223" s="211"/>
      <c r="B223" s="211"/>
      <c r="C223" s="211"/>
      <c r="D223" s="136"/>
      <c r="E223" s="136"/>
      <c r="F223" s="136"/>
      <c r="G223" s="136"/>
      <c r="H223" s="136"/>
    </row>
    <row r="224" spans="1:8">
      <c r="A224" s="211"/>
      <c r="B224" s="211"/>
      <c r="C224" s="211"/>
      <c r="D224" s="136"/>
      <c r="E224" s="136"/>
      <c r="F224" s="136"/>
      <c r="G224" s="136"/>
      <c r="H224" s="136"/>
    </row>
    <row r="225" spans="1:8">
      <c r="A225" s="211"/>
      <c r="B225" s="211"/>
      <c r="C225" s="211"/>
      <c r="D225" s="136"/>
      <c r="E225" s="136"/>
      <c r="F225" s="136"/>
      <c r="G225" s="136"/>
      <c r="H225" s="136"/>
    </row>
    <row r="226" spans="1:8">
      <c r="A226" s="211"/>
      <c r="B226" s="211"/>
      <c r="C226" s="211"/>
      <c r="D226" s="136"/>
      <c r="E226" s="136"/>
      <c r="F226" s="136"/>
      <c r="G226" s="136"/>
      <c r="H226" s="136"/>
    </row>
    <row r="227" spans="1:8">
      <c r="A227" s="211"/>
      <c r="B227" s="211"/>
      <c r="C227" s="211"/>
      <c r="D227" s="136"/>
      <c r="E227" s="136"/>
      <c r="F227" s="136"/>
      <c r="G227" s="136"/>
      <c r="H227" s="136"/>
    </row>
    <row r="228" spans="1:8">
      <c r="A228" s="211"/>
      <c r="B228" s="211"/>
      <c r="C228" s="211"/>
      <c r="D228" s="136"/>
      <c r="E228" s="136"/>
      <c r="F228" s="136"/>
      <c r="G228" s="136"/>
      <c r="H228" s="136"/>
    </row>
    <row r="229" spans="1:8">
      <c r="A229" s="211"/>
      <c r="B229" s="211"/>
      <c r="C229" s="211"/>
      <c r="D229" s="136"/>
      <c r="E229" s="136"/>
      <c r="F229" s="136"/>
      <c r="G229" s="136"/>
      <c r="H229" s="136"/>
    </row>
    <row r="230" spans="1:8">
      <c r="A230" s="211"/>
      <c r="B230" s="211"/>
      <c r="C230" s="211"/>
      <c r="D230" s="136"/>
      <c r="E230" s="136"/>
      <c r="F230" s="136"/>
      <c r="G230" s="136"/>
      <c r="H230" s="136"/>
    </row>
    <row r="231" spans="1:8">
      <c r="A231" s="211"/>
      <c r="B231" s="211"/>
      <c r="C231" s="211"/>
      <c r="D231" s="136"/>
      <c r="E231" s="136"/>
      <c r="F231" s="136"/>
      <c r="G231" s="136"/>
      <c r="H231" s="136"/>
    </row>
    <row r="232" spans="1:8">
      <c r="A232" s="211"/>
      <c r="B232" s="211"/>
      <c r="C232" s="211"/>
      <c r="D232" s="136"/>
      <c r="E232" s="136"/>
      <c r="F232" s="136"/>
      <c r="G232" s="136"/>
      <c r="H232" s="136"/>
    </row>
    <row r="233" spans="1:8">
      <c r="A233" s="211"/>
      <c r="B233" s="211"/>
      <c r="C233" s="211"/>
      <c r="D233" s="136"/>
      <c r="E233" s="136"/>
      <c r="F233" s="136"/>
      <c r="G233" s="136"/>
      <c r="H233" s="136"/>
    </row>
    <row r="234" spans="1:8">
      <c r="A234" s="211"/>
      <c r="B234" s="211"/>
      <c r="C234" s="211"/>
      <c r="D234" s="136"/>
      <c r="E234" s="136"/>
      <c r="F234" s="136"/>
      <c r="G234" s="136"/>
      <c r="H234" s="136"/>
    </row>
    <row r="235" spans="1:8">
      <c r="A235" s="211"/>
      <c r="B235" s="211"/>
      <c r="C235" s="211"/>
      <c r="D235" s="136"/>
      <c r="E235" s="136"/>
      <c r="F235" s="136"/>
      <c r="G235" s="136"/>
      <c r="H235" s="136"/>
    </row>
    <row r="236" spans="1:8">
      <c r="A236" s="211"/>
      <c r="B236" s="211"/>
      <c r="C236" s="211"/>
      <c r="D236" s="136"/>
      <c r="E236" s="136"/>
      <c r="F236" s="136"/>
      <c r="G236" s="136"/>
      <c r="H236" s="136"/>
    </row>
    <row r="237" spans="1:8">
      <c r="A237" s="211"/>
      <c r="B237" s="211"/>
      <c r="C237" s="211"/>
      <c r="D237" s="136"/>
      <c r="E237" s="136"/>
      <c r="F237" s="136"/>
      <c r="G237" s="136"/>
      <c r="H237" s="136"/>
    </row>
    <row r="238" spans="1:8">
      <c r="A238" s="211"/>
      <c r="B238" s="211"/>
      <c r="C238" s="211"/>
      <c r="D238" s="136"/>
      <c r="E238" s="136"/>
      <c r="F238" s="136"/>
      <c r="G238" s="136"/>
      <c r="H238" s="136"/>
    </row>
    <row r="239" spans="1:8">
      <c r="A239" s="211"/>
      <c r="B239" s="211"/>
      <c r="C239" s="211"/>
      <c r="D239" s="136"/>
      <c r="E239" s="136"/>
      <c r="F239" s="136"/>
      <c r="G239" s="136"/>
      <c r="H239" s="136"/>
    </row>
    <row r="240" spans="1:8">
      <c r="A240" s="211"/>
      <c r="B240" s="211"/>
      <c r="C240" s="211"/>
      <c r="D240" s="136"/>
      <c r="E240" s="136"/>
      <c r="F240" s="136"/>
      <c r="G240" s="136"/>
      <c r="H240" s="136"/>
    </row>
    <row r="241" spans="1:8">
      <c r="A241" s="211"/>
      <c r="B241" s="211"/>
      <c r="C241" s="211"/>
      <c r="D241" s="136"/>
      <c r="E241" s="136"/>
      <c r="F241" s="136"/>
      <c r="G241" s="136"/>
      <c r="H241" s="136"/>
    </row>
    <row r="242" spans="1:8">
      <c r="A242" s="211"/>
      <c r="B242" s="211"/>
      <c r="C242" s="211"/>
      <c r="D242" s="136"/>
      <c r="E242" s="136"/>
      <c r="F242" s="136"/>
      <c r="G242" s="136"/>
      <c r="H242" s="136"/>
    </row>
    <row r="243" spans="1:8">
      <c r="A243" s="211"/>
      <c r="B243" s="211"/>
      <c r="C243" s="211"/>
      <c r="D243" s="136"/>
      <c r="E243" s="136"/>
      <c r="F243" s="136"/>
      <c r="G243" s="136"/>
      <c r="H243" s="136"/>
    </row>
    <row r="244" spans="1:8">
      <c r="A244" s="211"/>
      <c r="B244" s="211"/>
      <c r="C244" s="211"/>
      <c r="D244" s="136"/>
      <c r="E244" s="136"/>
      <c r="F244" s="136"/>
      <c r="G244" s="136"/>
      <c r="H244" s="136"/>
    </row>
    <row r="245" spans="1:8">
      <c r="A245" s="211"/>
      <c r="B245" s="211"/>
      <c r="C245" s="211"/>
      <c r="D245" s="136"/>
      <c r="E245" s="136"/>
      <c r="F245" s="136"/>
      <c r="G245" s="136"/>
      <c r="H245" s="136"/>
    </row>
    <row r="246" spans="1:8">
      <c r="A246" s="211"/>
      <c r="B246" s="211"/>
      <c r="C246" s="211"/>
      <c r="D246" s="136"/>
      <c r="E246" s="136"/>
      <c r="F246" s="136"/>
      <c r="G246" s="136"/>
      <c r="H246" s="136"/>
    </row>
    <row r="247" spans="1:8">
      <c r="A247" s="211"/>
      <c r="B247" s="211"/>
      <c r="C247" s="211"/>
      <c r="D247" s="136"/>
      <c r="E247" s="136"/>
      <c r="F247" s="136"/>
      <c r="G247" s="136"/>
      <c r="H247" s="136"/>
    </row>
    <row r="248" spans="1:8">
      <c r="A248" s="211"/>
      <c r="B248" s="211"/>
      <c r="C248" s="211"/>
      <c r="D248" s="136"/>
      <c r="E248" s="136"/>
      <c r="F248" s="136"/>
      <c r="G248" s="136"/>
      <c r="H248" s="136"/>
    </row>
    <row r="249" spans="1:8">
      <c r="A249" s="211"/>
      <c r="B249" s="211"/>
      <c r="C249" s="211"/>
      <c r="D249" s="136"/>
      <c r="E249" s="136"/>
      <c r="F249" s="136"/>
      <c r="G249" s="136"/>
      <c r="H249" s="136"/>
    </row>
    <row r="250" spans="1:8">
      <c r="A250" s="211"/>
      <c r="B250" s="211"/>
      <c r="C250" s="211"/>
      <c r="D250" s="136"/>
      <c r="E250" s="136"/>
      <c r="F250" s="136"/>
      <c r="G250" s="136"/>
      <c r="H250" s="136"/>
    </row>
    <row r="251" spans="1:8">
      <c r="A251" s="211"/>
      <c r="B251" s="211"/>
      <c r="C251" s="211"/>
      <c r="D251" s="136"/>
      <c r="E251" s="136"/>
      <c r="F251" s="136"/>
      <c r="G251" s="136"/>
      <c r="H251" s="136"/>
    </row>
    <row r="252" spans="1:8">
      <c r="A252" s="211"/>
      <c r="B252" s="211"/>
      <c r="C252" s="211"/>
      <c r="D252" s="136"/>
      <c r="E252" s="136"/>
      <c r="F252" s="136"/>
      <c r="G252" s="136"/>
      <c r="H252" s="136"/>
    </row>
    <row r="253" spans="1:8">
      <c r="A253" s="211"/>
      <c r="B253" s="211"/>
      <c r="C253" s="211"/>
      <c r="D253" s="136"/>
      <c r="E253" s="136"/>
      <c r="F253" s="136"/>
      <c r="G253" s="136"/>
      <c r="H253" s="136"/>
    </row>
    <row r="254" spans="1:8">
      <c r="A254" s="211"/>
      <c r="B254" s="211"/>
      <c r="C254" s="211"/>
      <c r="D254" s="136"/>
      <c r="E254" s="136"/>
      <c r="F254" s="136"/>
      <c r="G254" s="136"/>
      <c r="H254" s="136"/>
    </row>
    <row r="255" spans="1:8">
      <c r="A255" s="211"/>
      <c r="B255" s="211"/>
      <c r="C255" s="211"/>
      <c r="D255" s="136"/>
      <c r="E255" s="136"/>
      <c r="F255" s="136"/>
      <c r="G255" s="136"/>
      <c r="H255" s="136"/>
    </row>
    <row r="256" spans="1:8">
      <c r="A256" s="211"/>
      <c r="B256" s="211"/>
      <c r="C256" s="211"/>
      <c r="D256" s="136"/>
      <c r="E256" s="136"/>
      <c r="F256" s="136"/>
      <c r="G256" s="136"/>
      <c r="H256" s="136"/>
    </row>
    <row r="257" spans="1:8">
      <c r="A257" s="211"/>
      <c r="B257" s="211"/>
      <c r="C257" s="211"/>
      <c r="D257" s="136"/>
      <c r="E257" s="136"/>
      <c r="F257" s="136"/>
      <c r="G257" s="136"/>
      <c r="H257" s="136"/>
    </row>
    <row r="258" spans="1:8">
      <c r="A258" s="211"/>
      <c r="B258" s="211"/>
      <c r="C258" s="211"/>
      <c r="D258" s="136"/>
      <c r="E258" s="136"/>
      <c r="F258" s="136"/>
      <c r="G258" s="136"/>
      <c r="H258" s="136"/>
    </row>
    <row r="259" spans="1:8">
      <c r="A259" s="211"/>
      <c r="B259" s="211"/>
      <c r="C259" s="211"/>
      <c r="D259" s="136"/>
      <c r="E259" s="136"/>
      <c r="F259" s="136"/>
      <c r="G259" s="136"/>
      <c r="H259" s="136"/>
    </row>
    <row r="260" spans="1:8">
      <c r="A260" s="211"/>
      <c r="B260" s="211"/>
      <c r="C260" s="211"/>
      <c r="D260" s="136"/>
      <c r="E260" s="136"/>
      <c r="F260" s="136"/>
      <c r="G260" s="136"/>
      <c r="H260" s="136"/>
    </row>
    <row r="261" spans="1:8">
      <c r="A261" s="211"/>
      <c r="B261" s="211"/>
      <c r="C261" s="211"/>
      <c r="D261" s="136"/>
      <c r="E261" s="136"/>
      <c r="F261" s="136"/>
      <c r="G261" s="136"/>
      <c r="H261" s="136"/>
    </row>
    <row r="262" spans="1:8">
      <c r="A262" s="211"/>
      <c r="B262" s="211"/>
      <c r="C262" s="211"/>
      <c r="D262" s="136"/>
      <c r="E262" s="136"/>
      <c r="F262" s="136"/>
      <c r="G262" s="136"/>
      <c r="H262" s="136"/>
    </row>
    <row r="263" spans="1:8">
      <c r="A263" s="211"/>
      <c r="B263" s="211"/>
      <c r="C263" s="211"/>
      <c r="D263" s="136"/>
      <c r="E263" s="136"/>
      <c r="F263" s="136"/>
      <c r="G263" s="136"/>
      <c r="H263" s="136"/>
    </row>
    <row r="264" spans="1:8">
      <c r="A264" s="211"/>
      <c r="B264" s="211"/>
      <c r="C264" s="211"/>
      <c r="D264" s="136"/>
      <c r="E264" s="136"/>
      <c r="F264" s="136"/>
      <c r="G264" s="136"/>
      <c r="H264" s="136"/>
    </row>
    <row r="265" spans="1:8">
      <c r="A265" s="211"/>
      <c r="B265" s="211"/>
      <c r="C265" s="211"/>
      <c r="D265" s="136"/>
      <c r="E265" s="136"/>
      <c r="F265" s="136"/>
      <c r="G265" s="136"/>
      <c r="H265" s="136"/>
    </row>
    <row r="266" spans="1:8">
      <c r="A266" s="211"/>
      <c r="B266" s="211"/>
      <c r="C266" s="211"/>
      <c r="D266" s="136"/>
      <c r="E266" s="136"/>
      <c r="F266" s="136"/>
      <c r="G266" s="136"/>
      <c r="H266" s="136"/>
    </row>
    <row r="267" spans="1:8">
      <c r="A267" s="211"/>
      <c r="B267" s="211"/>
      <c r="C267" s="211"/>
      <c r="D267" s="136"/>
      <c r="E267" s="136"/>
      <c r="F267" s="136"/>
      <c r="G267" s="136"/>
      <c r="H267" s="136"/>
    </row>
    <row r="268" spans="1:8">
      <c r="A268" s="211"/>
      <c r="B268" s="211"/>
      <c r="C268" s="211"/>
      <c r="D268" s="136"/>
      <c r="E268" s="136"/>
      <c r="F268" s="136"/>
      <c r="G268" s="136"/>
      <c r="H268" s="136"/>
    </row>
    <row r="269" spans="1:8">
      <c r="A269" s="211"/>
      <c r="B269" s="211"/>
      <c r="C269" s="211"/>
      <c r="D269" s="136"/>
      <c r="E269" s="136"/>
      <c r="F269" s="136"/>
      <c r="G269" s="136"/>
      <c r="H269" s="136"/>
    </row>
    <row r="270" spans="1:8">
      <c r="A270" s="211"/>
      <c r="B270" s="211"/>
      <c r="C270" s="211"/>
      <c r="D270" s="136"/>
      <c r="E270" s="136"/>
      <c r="F270" s="136"/>
      <c r="G270" s="136"/>
      <c r="H270" s="136"/>
    </row>
    <row r="271" spans="1:8">
      <c r="A271" s="211"/>
      <c r="B271" s="211"/>
      <c r="C271" s="211"/>
      <c r="D271" s="136"/>
      <c r="E271" s="136"/>
      <c r="F271" s="136"/>
      <c r="G271" s="136"/>
      <c r="H271" s="136"/>
    </row>
    <row r="272" spans="1:8">
      <c r="A272" s="211"/>
      <c r="B272" s="211"/>
      <c r="C272" s="211"/>
      <c r="D272" s="136"/>
      <c r="E272" s="136"/>
      <c r="F272" s="136"/>
      <c r="G272" s="136"/>
      <c r="H272" s="136"/>
    </row>
    <row r="273" spans="1:8">
      <c r="A273" s="211"/>
      <c r="B273" s="211"/>
      <c r="C273" s="211"/>
      <c r="D273" s="136"/>
      <c r="E273" s="136"/>
      <c r="F273" s="136"/>
      <c r="G273" s="136"/>
      <c r="H273" s="136"/>
    </row>
    <row r="274" spans="1:8">
      <c r="A274" s="211"/>
      <c r="B274" s="211"/>
      <c r="C274" s="211"/>
      <c r="D274" s="136"/>
      <c r="E274" s="136"/>
      <c r="F274" s="136"/>
      <c r="G274" s="136"/>
      <c r="H274" s="136"/>
    </row>
    <row r="275" spans="1:8">
      <c r="A275" s="211"/>
      <c r="B275" s="211"/>
      <c r="C275" s="211"/>
      <c r="D275" s="136"/>
      <c r="E275" s="136"/>
      <c r="F275" s="136"/>
      <c r="G275" s="136"/>
      <c r="H275" s="136"/>
    </row>
    <row r="276" spans="1:8">
      <c r="A276" s="211"/>
      <c r="B276" s="211"/>
      <c r="C276" s="211"/>
      <c r="D276" s="136"/>
      <c r="E276" s="136"/>
      <c r="F276" s="136"/>
      <c r="G276" s="136"/>
      <c r="H276" s="136"/>
    </row>
    <row r="277" spans="1:8">
      <c r="A277" s="211"/>
      <c r="B277" s="211"/>
      <c r="C277" s="211"/>
      <c r="D277" s="136"/>
      <c r="E277" s="136"/>
      <c r="F277" s="136"/>
      <c r="G277" s="136"/>
      <c r="H277" s="136"/>
    </row>
    <row r="278" spans="1:8">
      <c r="A278" s="211"/>
      <c r="B278" s="211"/>
      <c r="C278" s="211"/>
      <c r="D278" s="136"/>
      <c r="E278" s="136"/>
      <c r="F278" s="136"/>
      <c r="G278" s="136"/>
      <c r="H278" s="136"/>
    </row>
    <row r="279" spans="1:8">
      <c r="A279" s="211"/>
      <c r="B279" s="211"/>
      <c r="C279" s="211"/>
      <c r="D279" s="136"/>
      <c r="E279" s="136"/>
      <c r="F279" s="136"/>
      <c r="G279" s="136"/>
      <c r="H279" s="136"/>
    </row>
    <row r="280" spans="1:8">
      <c r="A280" s="211"/>
      <c r="B280" s="211"/>
      <c r="C280" s="211"/>
      <c r="D280" s="136"/>
      <c r="E280" s="136"/>
      <c r="F280" s="136"/>
      <c r="G280" s="136"/>
      <c r="H280" s="136"/>
    </row>
    <row r="281" spans="1:8">
      <c r="A281" s="211"/>
      <c r="B281" s="211"/>
      <c r="C281" s="211"/>
      <c r="D281" s="136"/>
      <c r="E281" s="136"/>
      <c r="F281" s="136"/>
      <c r="G281" s="136"/>
      <c r="H281" s="136"/>
    </row>
    <row r="282" spans="1:8">
      <c r="A282" s="211"/>
      <c r="B282" s="211"/>
      <c r="C282" s="211"/>
      <c r="D282" s="136"/>
      <c r="E282" s="136"/>
      <c r="F282" s="136"/>
      <c r="G282" s="136"/>
      <c r="H282" s="136"/>
    </row>
    <row r="283" spans="1:8">
      <c r="A283" s="211"/>
      <c r="B283" s="211"/>
      <c r="C283" s="211"/>
      <c r="D283" s="136"/>
      <c r="E283" s="136"/>
      <c r="F283" s="136"/>
      <c r="G283" s="136"/>
      <c r="H283" s="136"/>
    </row>
    <row r="284" spans="1:8">
      <c r="A284" s="211"/>
      <c r="B284" s="211"/>
      <c r="C284" s="211"/>
      <c r="D284" s="136"/>
      <c r="E284" s="136"/>
      <c r="F284" s="136"/>
      <c r="G284" s="136"/>
      <c r="H284" s="136"/>
    </row>
    <row r="285" spans="1:8">
      <c r="A285" s="211"/>
      <c r="B285" s="211"/>
      <c r="C285" s="211"/>
      <c r="D285" s="136"/>
      <c r="E285" s="136"/>
      <c r="F285" s="136"/>
      <c r="G285" s="136"/>
      <c r="H285" s="136"/>
    </row>
    <row r="286" spans="1:8">
      <c r="A286" s="211"/>
      <c r="B286" s="211"/>
      <c r="C286" s="211"/>
      <c r="D286" s="136"/>
      <c r="E286" s="136"/>
      <c r="F286" s="136"/>
      <c r="G286" s="136"/>
      <c r="H286" s="136"/>
    </row>
    <row r="287" spans="1:8">
      <c r="A287" s="211"/>
      <c r="B287" s="211"/>
      <c r="C287" s="211"/>
      <c r="D287" s="136"/>
      <c r="E287" s="136"/>
      <c r="F287" s="136"/>
      <c r="G287" s="136"/>
      <c r="H287" s="136"/>
    </row>
    <row r="288" spans="1:8">
      <c r="A288" s="211"/>
      <c r="B288" s="211"/>
      <c r="C288" s="211"/>
      <c r="D288" s="136"/>
      <c r="E288" s="136"/>
      <c r="F288" s="136"/>
      <c r="G288" s="136"/>
      <c r="H288" s="136"/>
    </row>
    <row r="289" spans="1:8">
      <c r="A289" s="211"/>
      <c r="B289" s="211"/>
      <c r="C289" s="211"/>
      <c r="D289" s="136"/>
      <c r="E289" s="136"/>
      <c r="F289" s="136"/>
      <c r="G289" s="136"/>
      <c r="H289" s="136"/>
    </row>
    <row r="290" spans="1:8">
      <c r="A290" s="211"/>
      <c r="B290" s="211"/>
      <c r="C290" s="211"/>
      <c r="D290" s="136"/>
      <c r="E290" s="136"/>
      <c r="F290" s="136"/>
      <c r="G290" s="136"/>
      <c r="H290" s="136"/>
    </row>
    <row r="291" spans="1:8">
      <c r="A291" s="211"/>
      <c r="B291" s="211"/>
      <c r="C291" s="211"/>
      <c r="D291" s="136"/>
      <c r="E291" s="136"/>
      <c r="F291" s="136"/>
      <c r="G291" s="136"/>
      <c r="H291" s="136"/>
    </row>
    <row r="292" spans="1:8">
      <c r="A292" s="211"/>
      <c r="B292" s="211"/>
      <c r="C292" s="211"/>
      <c r="D292" s="136"/>
      <c r="E292" s="136"/>
      <c r="F292" s="136"/>
      <c r="G292" s="136"/>
      <c r="H292" s="136"/>
    </row>
    <row r="293" spans="1:8">
      <c r="A293" s="211"/>
      <c r="B293" s="211"/>
      <c r="C293" s="211"/>
      <c r="D293" s="136"/>
      <c r="E293" s="136"/>
      <c r="F293" s="136"/>
      <c r="G293" s="136"/>
      <c r="H293" s="136"/>
    </row>
    <row r="294" spans="1:8">
      <c r="A294" s="211"/>
      <c r="B294" s="211"/>
      <c r="C294" s="211"/>
      <c r="D294" s="136"/>
      <c r="E294" s="136"/>
      <c r="F294" s="136"/>
      <c r="G294" s="136"/>
      <c r="H294" s="136"/>
    </row>
    <row r="295" spans="1:8">
      <c r="A295" s="211"/>
      <c r="B295" s="211"/>
      <c r="C295" s="211"/>
      <c r="D295" s="136"/>
      <c r="E295" s="136"/>
      <c r="F295" s="136"/>
      <c r="G295" s="136"/>
      <c r="H295" s="136"/>
    </row>
    <row r="296" spans="1:8">
      <c r="A296" s="211"/>
      <c r="B296" s="211"/>
      <c r="C296" s="211"/>
      <c r="D296" s="136"/>
      <c r="E296" s="136"/>
      <c r="F296" s="136"/>
      <c r="G296" s="136"/>
      <c r="H296" s="136"/>
    </row>
    <row r="297" spans="1:8">
      <c r="A297" s="211"/>
      <c r="B297" s="211"/>
      <c r="C297" s="211"/>
      <c r="D297" s="136"/>
      <c r="E297" s="136"/>
      <c r="F297" s="136"/>
      <c r="G297" s="136"/>
      <c r="H297" s="136"/>
    </row>
    <row r="298" spans="1:8">
      <c r="A298" s="211"/>
      <c r="B298" s="211"/>
      <c r="C298" s="211"/>
      <c r="D298" s="136"/>
      <c r="E298" s="136"/>
      <c r="F298" s="136"/>
      <c r="G298" s="136"/>
      <c r="H298" s="136"/>
    </row>
    <row r="299" spans="1:8">
      <c r="A299" s="211"/>
      <c r="B299" s="211"/>
      <c r="C299" s="211"/>
      <c r="D299" s="136"/>
      <c r="E299" s="136"/>
      <c r="F299" s="136"/>
      <c r="G299" s="136"/>
      <c r="H299" s="136"/>
    </row>
    <row r="300" spans="1:8">
      <c r="A300" s="211"/>
      <c r="B300" s="211"/>
      <c r="C300" s="211"/>
      <c r="D300" s="136"/>
      <c r="E300" s="136"/>
      <c r="F300" s="136"/>
      <c r="G300" s="136"/>
      <c r="H300" s="136"/>
    </row>
    <row r="301" spans="1:8">
      <c r="A301" s="211"/>
      <c r="B301" s="211"/>
      <c r="C301" s="211"/>
      <c r="D301" s="136"/>
      <c r="E301" s="136"/>
      <c r="F301" s="136"/>
      <c r="G301" s="136"/>
      <c r="H301" s="136"/>
    </row>
    <row r="302" spans="1:8">
      <c r="A302" s="211"/>
      <c r="B302" s="211"/>
      <c r="C302" s="211"/>
      <c r="D302" s="136"/>
      <c r="E302" s="136"/>
      <c r="F302" s="136"/>
      <c r="G302" s="136"/>
      <c r="H302" s="136"/>
    </row>
    <row r="303" spans="1:8">
      <c r="A303" s="211"/>
      <c r="B303" s="211"/>
      <c r="C303" s="211"/>
      <c r="D303" s="136"/>
      <c r="E303" s="136"/>
      <c r="F303" s="136"/>
      <c r="G303" s="136"/>
      <c r="H303" s="136"/>
    </row>
    <row r="304" spans="1:8">
      <c r="A304" s="211"/>
      <c r="B304" s="211"/>
      <c r="C304" s="211"/>
      <c r="D304" s="136"/>
      <c r="E304" s="136"/>
      <c r="F304" s="136"/>
      <c r="G304" s="136"/>
      <c r="H304" s="136"/>
    </row>
    <row r="305" spans="1:8">
      <c r="A305" s="211"/>
      <c r="B305" s="211"/>
      <c r="C305" s="211"/>
      <c r="D305" s="136"/>
      <c r="E305" s="136"/>
      <c r="F305" s="136"/>
      <c r="G305" s="136"/>
      <c r="H305" s="136"/>
    </row>
    <row r="306" spans="1:8">
      <c r="A306" s="211"/>
      <c r="B306" s="211"/>
      <c r="C306" s="211"/>
      <c r="D306" s="136"/>
      <c r="E306" s="136"/>
      <c r="F306" s="136"/>
      <c r="G306" s="136"/>
      <c r="H306" s="136"/>
    </row>
    <row r="307" spans="1:8">
      <c r="A307" s="211"/>
      <c r="B307" s="211"/>
      <c r="C307" s="211"/>
      <c r="D307" s="136"/>
      <c r="E307" s="136"/>
      <c r="F307" s="136"/>
      <c r="G307" s="136"/>
      <c r="H307" s="136"/>
    </row>
    <row r="308" spans="1:8">
      <c r="A308" s="211"/>
      <c r="B308" s="211"/>
      <c r="C308" s="211"/>
      <c r="D308" s="136"/>
      <c r="E308" s="136"/>
      <c r="F308" s="136"/>
      <c r="G308" s="136"/>
      <c r="H308" s="136"/>
    </row>
    <row r="309" spans="1:8">
      <c r="A309" s="211"/>
      <c r="B309" s="211"/>
      <c r="C309" s="211"/>
      <c r="D309" s="136"/>
      <c r="E309" s="136"/>
      <c r="F309" s="136"/>
      <c r="G309" s="136"/>
      <c r="H309" s="136"/>
    </row>
    <row r="310" spans="1:8">
      <c r="A310" s="211"/>
      <c r="B310" s="211"/>
      <c r="C310" s="211"/>
      <c r="D310" s="136"/>
      <c r="E310" s="136"/>
      <c r="F310" s="136"/>
      <c r="G310" s="136"/>
      <c r="H310" s="136"/>
    </row>
    <row r="311" spans="1:8">
      <c r="A311" s="211"/>
      <c r="B311" s="211"/>
      <c r="C311" s="211"/>
      <c r="D311" s="136"/>
      <c r="E311" s="136"/>
      <c r="F311" s="136"/>
      <c r="G311" s="136"/>
      <c r="H311" s="136"/>
    </row>
    <row r="312" spans="1:8">
      <c r="A312" s="211"/>
      <c r="B312" s="211"/>
      <c r="C312" s="211"/>
      <c r="D312" s="136"/>
      <c r="E312" s="136"/>
      <c r="F312" s="136"/>
      <c r="G312" s="136"/>
      <c r="H312" s="136"/>
    </row>
    <row r="313" spans="1:8">
      <c r="A313" s="211"/>
      <c r="B313" s="211"/>
      <c r="C313" s="211"/>
      <c r="D313" s="136"/>
      <c r="E313" s="136"/>
      <c r="F313" s="136"/>
      <c r="G313" s="136"/>
      <c r="H313" s="136"/>
    </row>
    <row r="314" spans="1:8">
      <c r="A314" s="211"/>
      <c r="B314" s="211"/>
      <c r="C314" s="211"/>
      <c r="D314" s="136"/>
      <c r="E314" s="136"/>
      <c r="F314" s="136"/>
      <c r="G314" s="136"/>
      <c r="H314" s="136"/>
    </row>
    <row r="315" spans="1:8">
      <c r="A315" s="211"/>
      <c r="B315" s="211"/>
      <c r="C315" s="211"/>
      <c r="D315" s="136"/>
      <c r="E315" s="136"/>
      <c r="F315" s="136"/>
      <c r="G315" s="136"/>
      <c r="H315" s="136"/>
    </row>
    <row r="316" spans="1:8">
      <c r="A316" s="211"/>
      <c r="B316" s="211"/>
      <c r="C316" s="211"/>
      <c r="D316" s="136"/>
      <c r="E316" s="136"/>
      <c r="F316" s="136"/>
      <c r="G316" s="136"/>
      <c r="H316" s="136"/>
    </row>
    <row r="317" spans="1:8">
      <c r="A317" s="211"/>
      <c r="B317" s="211"/>
      <c r="C317" s="211"/>
      <c r="D317" s="136"/>
      <c r="E317" s="136"/>
      <c r="F317" s="136"/>
      <c r="G317" s="136"/>
      <c r="H317" s="136"/>
    </row>
    <row r="318" spans="1:8">
      <c r="A318" s="211"/>
      <c r="B318" s="211"/>
      <c r="C318" s="211"/>
      <c r="D318" s="136"/>
      <c r="E318" s="136"/>
      <c r="F318" s="136"/>
      <c r="G318" s="136"/>
      <c r="H318" s="136"/>
    </row>
    <row r="319" spans="1:8">
      <c r="A319" s="211"/>
      <c r="B319" s="211"/>
      <c r="C319" s="211"/>
      <c r="D319" s="136"/>
      <c r="E319" s="136"/>
      <c r="F319" s="136"/>
      <c r="G319" s="136"/>
      <c r="H319" s="136"/>
    </row>
    <row r="320" spans="1:8">
      <c r="A320" s="211"/>
      <c r="B320" s="211"/>
      <c r="C320" s="211"/>
      <c r="D320" s="136"/>
      <c r="E320" s="136"/>
      <c r="F320" s="136"/>
      <c r="G320" s="136"/>
      <c r="H320" s="136"/>
    </row>
    <row r="321" spans="1:8">
      <c r="A321" s="211"/>
      <c r="B321" s="211"/>
      <c r="C321" s="211"/>
      <c r="D321" s="136"/>
      <c r="E321" s="136"/>
      <c r="F321" s="136"/>
      <c r="G321" s="136"/>
      <c r="H321" s="136"/>
    </row>
    <row r="322" spans="1:8">
      <c r="A322" s="211"/>
      <c r="B322" s="211"/>
      <c r="C322" s="211"/>
      <c r="D322" s="136"/>
      <c r="E322" s="136"/>
      <c r="F322" s="136"/>
      <c r="G322" s="136"/>
      <c r="H322" s="136"/>
    </row>
    <row r="323" spans="1:8">
      <c r="A323" s="211"/>
      <c r="B323" s="211"/>
      <c r="C323" s="211"/>
      <c r="D323" s="136"/>
      <c r="E323" s="136"/>
      <c r="F323" s="136"/>
      <c r="G323" s="136"/>
      <c r="H323" s="136"/>
    </row>
    <row r="324" spans="1:8">
      <c r="A324" s="211"/>
      <c r="B324" s="211"/>
      <c r="C324" s="211"/>
      <c r="D324" s="136"/>
      <c r="E324" s="136"/>
      <c r="F324" s="136"/>
      <c r="G324" s="136"/>
      <c r="H324" s="136"/>
    </row>
    <row r="325" spans="1:8">
      <c r="A325" s="211"/>
      <c r="B325" s="211"/>
      <c r="C325" s="211"/>
      <c r="D325" s="136"/>
      <c r="E325" s="136"/>
      <c r="F325" s="136"/>
      <c r="G325" s="136"/>
      <c r="H325" s="136"/>
    </row>
    <row r="326" spans="1:8">
      <c r="A326" s="211"/>
      <c r="B326" s="211"/>
      <c r="C326" s="211"/>
      <c r="D326" s="136"/>
      <c r="E326" s="136"/>
      <c r="F326" s="136"/>
      <c r="G326" s="136"/>
      <c r="H326" s="136"/>
    </row>
    <row r="327" spans="1:8">
      <c r="A327" s="211"/>
      <c r="B327" s="211"/>
      <c r="C327" s="211"/>
      <c r="D327" s="136"/>
      <c r="E327" s="136"/>
      <c r="F327" s="136"/>
      <c r="G327" s="136"/>
      <c r="H327" s="136"/>
    </row>
    <row r="328" spans="1:8">
      <c r="A328" s="211"/>
      <c r="B328" s="211"/>
      <c r="C328" s="211"/>
      <c r="D328" s="136"/>
      <c r="E328" s="136"/>
      <c r="F328" s="136"/>
      <c r="G328" s="136"/>
      <c r="H328" s="136"/>
    </row>
    <row r="329" spans="1:8">
      <c r="A329" s="211"/>
      <c r="B329" s="211"/>
      <c r="C329" s="211"/>
      <c r="D329" s="136"/>
      <c r="E329" s="136"/>
      <c r="F329" s="136"/>
      <c r="G329" s="136"/>
      <c r="H329" s="136"/>
    </row>
    <row r="330" spans="1:8">
      <c r="A330" s="211"/>
      <c r="B330" s="211"/>
      <c r="C330" s="211"/>
      <c r="D330" s="136"/>
      <c r="E330" s="136"/>
      <c r="F330" s="136"/>
      <c r="G330" s="136"/>
      <c r="H330" s="136"/>
    </row>
    <row r="331" spans="1:8">
      <c r="A331" s="211"/>
      <c r="B331" s="211"/>
      <c r="C331" s="211"/>
      <c r="D331" s="136"/>
      <c r="E331" s="136"/>
      <c r="F331" s="136"/>
      <c r="G331" s="136"/>
      <c r="H331" s="136"/>
    </row>
    <row r="332" spans="1:8">
      <c r="A332" s="211"/>
      <c r="B332" s="211"/>
      <c r="C332" s="211"/>
      <c r="D332" s="136"/>
      <c r="E332" s="136"/>
      <c r="F332" s="136"/>
      <c r="G332" s="136"/>
      <c r="H332" s="136"/>
    </row>
    <row r="333" spans="1:8">
      <c r="A333" s="211"/>
      <c r="B333" s="211"/>
      <c r="C333" s="211"/>
      <c r="D333" s="136"/>
      <c r="E333" s="136"/>
      <c r="F333" s="136"/>
      <c r="G333" s="136"/>
      <c r="H333" s="136"/>
    </row>
    <row r="334" spans="1:8">
      <c r="A334" s="211"/>
      <c r="B334" s="211"/>
      <c r="C334" s="211"/>
      <c r="D334" s="136"/>
      <c r="E334" s="136"/>
      <c r="F334" s="136"/>
      <c r="G334" s="136"/>
      <c r="H334" s="136"/>
    </row>
    <row r="335" spans="1:8">
      <c r="A335" s="211"/>
      <c r="B335" s="211"/>
      <c r="C335" s="211"/>
      <c r="D335" s="136"/>
      <c r="E335" s="136"/>
      <c r="F335" s="136"/>
      <c r="G335" s="136"/>
      <c r="H335" s="136"/>
    </row>
    <row r="336" spans="1:8">
      <c r="A336" s="211"/>
      <c r="B336" s="211"/>
      <c r="C336" s="211"/>
      <c r="D336" s="136"/>
      <c r="E336" s="136"/>
      <c r="F336" s="136"/>
      <c r="G336" s="136"/>
      <c r="H336" s="136"/>
    </row>
    <row r="337" spans="1:8">
      <c r="A337" s="211"/>
      <c r="B337" s="211"/>
      <c r="C337" s="211"/>
      <c r="D337" s="136"/>
      <c r="E337" s="136"/>
      <c r="F337" s="136"/>
      <c r="G337" s="136"/>
      <c r="H337" s="136"/>
    </row>
    <row r="338" spans="1:8">
      <c r="A338" s="211"/>
      <c r="B338" s="211"/>
      <c r="C338" s="211"/>
      <c r="D338" s="136"/>
      <c r="E338" s="136"/>
      <c r="F338" s="136"/>
      <c r="G338" s="136"/>
      <c r="H338" s="136"/>
    </row>
    <row r="339" spans="1:8">
      <c r="A339" s="211"/>
      <c r="B339" s="211"/>
      <c r="C339" s="211"/>
      <c r="D339" s="136"/>
      <c r="E339" s="136"/>
      <c r="F339" s="136"/>
      <c r="G339" s="136"/>
      <c r="H339" s="136"/>
    </row>
    <row r="340" spans="1:8">
      <c r="A340" s="211"/>
      <c r="B340" s="211"/>
      <c r="C340" s="211"/>
      <c r="D340" s="136"/>
      <c r="E340" s="136"/>
      <c r="F340" s="136"/>
      <c r="G340" s="136"/>
      <c r="H340" s="136"/>
    </row>
    <row r="341" spans="1:8">
      <c r="A341" s="211"/>
      <c r="B341" s="211"/>
      <c r="C341" s="211"/>
      <c r="D341" s="136"/>
      <c r="E341" s="136"/>
      <c r="F341" s="136"/>
      <c r="G341" s="136"/>
      <c r="H341" s="136"/>
    </row>
    <row r="342" spans="1:8">
      <c r="A342" s="211"/>
      <c r="B342" s="211"/>
      <c r="C342" s="211"/>
      <c r="D342" s="136"/>
      <c r="E342" s="136"/>
      <c r="F342" s="136"/>
      <c r="G342" s="136"/>
      <c r="H342" s="136"/>
    </row>
    <row r="343" spans="1:8">
      <c r="A343" s="211"/>
      <c r="B343" s="211"/>
      <c r="C343" s="211"/>
      <c r="D343" s="136"/>
      <c r="E343" s="136"/>
      <c r="F343" s="136"/>
      <c r="G343" s="136"/>
      <c r="H343" s="136"/>
    </row>
    <row r="344" spans="1:8">
      <c r="A344" s="211"/>
      <c r="B344" s="211"/>
      <c r="C344" s="211"/>
      <c r="D344" s="136"/>
      <c r="E344" s="136"/>
      <c r="F344" s="136"/>
      <c r="G344" s="136"/>
      <c r="H344" s="136"/>
    </row>
    <row r="345" spans="1:8">
      <c r="A345" s="211"/>
      <c r="B345" s="211"/>
      <c r="C345" s="211"/>
      <c r="D345" s="136"/>
      <c r="E345" s="136"/>
      <c r="F345" s="136"/>
      <c r="G345" s="136"/>
      <c r="H345" s="136"/>
    </row>
    <row r="346" spans="1:8">
      <c r="A346" s="211"/>
      <c r="B346" s="211"/>
      <c r="C346" s="211"/>
      <c r="D346" s="136"/>
      <c r="E346" s="136"/>
      <c r="F346" s="136"/>
      <c r="G346" s="136"/>
      <c r="H346" s="136"/>
    </row>
    <row r="347" spans="1:8">
      <c r="A347" s="211"/>
      <c r="B347" s="211"/>
      <c r="C347" s="211"/>
      <c r="D347" s="136"/>
      <c r="E347" s="136"/>
      <c r="F347" s="136"/>
      <c r="G347" s="136"/>
      <c r="H347" s="136"/>
    </row>
    <row r="348" spans="1:8">
      <c r="A348" s="211"/>
      <c r="B348" s="211"/>
      <c r="C348" s="211"/>
      <c r="D348" s="136"/>
      <c r="E348" s="136"/>
      <c r="F348" s="136"/>
      <c r="G348" s="136"/>
      <c r="H348" s="136"/>
    </row>
    <row r="349" spans="1:8">
      <c r="A349" s="211"/>
      <c r="B349" s="211"/>
      <c r="C349" s="211"/>
      <c r="D349" s="136"/>
      <c r="E349" s="136"/>
      <c r="F349" s="136"/>
      <c r="G349" s="136"/>
      <c r="H349" s="136"/>
    </row>
    <row r="350" spans="1:8">
      <c r="A350" s="211"/>
      <c r="B350" s="211"/>
      <c r="C350" s="211"/>
      <c r="D350" s="136"/>
      <c r="E350" s="136"/>
      <c r="F350" s="136"/>
      <c r="G350" s="136"/>
      <c r="H350" s="136"/>
    </row>
    <row r="351" spans="1:8">
      <c r="A351" s="211"/>
      <c r="B351" s="211"/>
      <c r="C351" s="211"/>
      <c r="D351" s="136"/>
      <c r="E351" s="136"/>
      <c r="F351" s="136"/>
      <c r="G351" s="136"/>
      <c r="H351" s="136"/>
    </row>
    <row r="352" spans="1:8">
      <c r="A352" s="211"/>
      <c r="B352" s="211"/>
      <c r="C352" s="211"/>
      <c r="D352" s="136"/>
      <c r="E352" s="136"/>
      <c r="F352" s="136"/>
      <c r="G352" s="136"/>
      <c r="H352" s="136"/>
    </row>
    <row r="353" spans="1:8">
      <c r="A353" s="211"/>
      <c r="B353" s="211"/>
      <c r="C353" s="211"/>
      <c r="D353" s="136"/>
      <c r="E353" s="136"/>
      <c r="F353" s="136"/>
      <c r="G353" s="136"/>
      <c r="H353" s="136"/>
    </row>
    <row r="354" spans="1:8">
      <c r="A354" s="211"/>
      <c r="B354" s="211"/>
      <c r="C354" s="211"/>
      <c r="D354" s="136"/>
      <c r="E354" s="136"/>
      <c r="F354" s="136"/>
      <c r="G354" s="136"/>
      <c r="H354" s="136"/>
    </row>
    <row r="355" spans="1:8">
      <c r="A355" s="211"/>
      <c r="B355" s="211"/>
      <c r="C355" s="211"/>
      <c r="D355" s="136"/>
      <c r="E355" s="136"/>
      <c r="F355" s="136"/>
      <c r="G355" s="136"/>
      <c r="H355" s="136"/>
    </row>
    <row r="356" spans="1:8">
      <c r="A356" s="211"/>
      <c r="B356" s="211"/>
      <c r="C356" s="211"/>
      <c r="D356" s="136"/>
      <c r="E356" s="136"/>
      <c r="F356" s="136"/>
      <c r="G356" s="136"/>
      <c r="H356" s="136"/>
    </row>
    <row r="357" spans="1:8">
      <c r="A357" s="211"/>
      <c r="B357" s="211"/>
      <c r="C357" s="211"/>
      <c r="D357" s="136"/>
      <c r="E357" s="136"/>
      <c r="F357" s="136"/>
      <c r="G357" s="136"/>
      <c r="H357" s="136"/>
    </row>
    <row r="358" spans="1:8">
      <c r="A358" s="211"/>
      <c r="B358" s="211"/>
      <c r="C358" s="211"/>
      <c r="D358" s="136"/>
      <c r="E358" s="136"/>
      <c r="F358" s="136"/>
      <c r="G358" s="136"/>
      <c r="H358" s="136"/>
    </row>
    <row r="359" spans="1:8">
      <c r="A359" s="211"/>
      <c r="B359" s="211"/>
      <c r="C359" s="211"/>
      <c r="D359" s="136"/>
      <c r="E359" s="136"/>
      <c r="F359" s="136"/>
      <c r="G359" s="136"/>
      <c r="H359" s="136"/>
    </row>
    <row r="360" spans="1:8">
      <c r="A360" s="211"/>
      <c r="B360" s="211"/>
      <c r="C360" s="211"/>
      <c r="D360" s="136"/>
      <c r="E360" s="136"/>
      <c r="F360" s="136"/>
      <c r="G360" s="136"/>
      <c r="H360" s="136"/>
    </row>
    <row r="361" spans="1:8">
      <c r="A361" s="211"/>
      <c r="B361" s="211"/>
      <c r="C361" s="211"/>
      <c r="D361" s="136"/>
      <c r="E361" s="136"/>
      <c r="F361" s="136"/>
      <c r="G361" s="136"/>
      <c r="H361" s="136"/>
    </row>
    <row r="362" spans="1:8">
      <c r="A362" s="211"/>
      <c r="B362" s="211"/>
      <c r="C362" s="211"/>
      <c r="D362" s="136"/>
      <c r="E362" s="136"/>
      <c r="F362" s="136"/>
      <c r="G362" s="136"/>
      <c r="H362" s="136"/>
    </row>
    <row r="363" spans="1:8">
      <c r="A363" s="211"/>
      <c r="B363" s="211"/>
      <c r="C363" s="211"/>
      <c r="D363" s="136"/>
      <c r="E363" s="136"/>
      <c r="F363" s="136"/>
      <c r="G363" s="136"/>
      <c r="H363" s="136"/>
    </row>
    <row r="364" spans="1:8">
      <c r="A364" s="211"/>
      <c r="B364" s="211"/>
      <c r="C364" s="211"/>
      <c r="D364" s="136"/>
      <c r="E364" s="136"/>
      <c r="F364" s="136"/>
      <c r="G364" s="136"/>
      <c r="H364" s="136"/>
    </row>
    <row r="365" spans="1:8">
      <c r="A365" s="211"/>
      <c r="B365" s="211"/>
      <c r="C365" s="211"/>
      <c r="D365" s="136"/>
      <c r="E365" s="136"/>
      <c r="F365" s="136"/>
      <c r="G365" s="136"/>
      <c r="H365" s="136"/>
    </row>
    <row r="366" spans="1:8">
      <c r="A366" s="211"/>
      <c r="B366" s="211"/>
      <c r="C366" s="211"/>
      <c r="D366" s="136"/>
      <c r="E366" s="136"/>
      <c r="F366" s="136"/>
      <c r="G366" s="136"/>
      <c r="H366" s="136"/>
    </row>
    <row r="367" spans="1:8">
      <c r="A367" s="211"/>
      <c r="B367" s="211"/>
      <c r="C367" s="211"/>
      <c r="D367" s="136"/>
      <c r="E367" s="136"/>
      <c r="F367" s="136"/>
      <c r="G367" s="136"/>
      <c r="H367" s="136"/>
    </row>
    <row r="368" spans="1:8">
      <c r="A368" s="211"/>
      <c r="B368" s="211"/>
      <c r="C368" s="211"/>
      <c r="D368" s="136"/>
      <c r="E368" s="136"/>
      <c r="F368" s="136"/>
      <c r="G368" s="136"/>
      <c r="H368" s="136"/>
    </row>
    <row r="369" spans="1:8">
      <c r="A369" s="211"/>
      <c r="B369" s="211"/>
      <c r="C369" s="211"/>
      <c r="D369" s="136"/>
      <c r="E369" s="136"/>
      <c r="F369" s="136"/>
      <c r="G369" s="136"/>
      <c r="H369" s="136"/>
    </row>
    <row r="370" spans="1:8">
      <c r="A370" s="211"/>
      <c r="B370" s="211"/>
      <c r="C370" s="211"/>
      <c r="D370" s="136"/>
      <c r="E370" s="136"/>
      <c r="F370" s="136"/>
      <c r="G370" s="136"/>
      <c r="H370" s="136"/>
    </row>
    <row r="371" spans="1:8">
      <c r="A371" s="211"/>
      <c r="B371" s="211"/>
      <c r="C371" s="211"/>
      <c r="D371" s="136"/>
      <c r="E371" s="136"/>
      <c r="F371" s="136"/>
      <c r="G371" s="136"/>
      <c r="H371" s="136"/>
    </row>
    <row r="372" spans="1:8">
      <c r="A372" s="211"/>
      <c r="B372" s="211"/>
      <c r="C372" s="211"/>
      <c r="D372" s="136"/>
      <c r="E372" s="136"/>
      <c r="F372" s="136"/>
      <c r="G372" s="136"/>
      <c r="H372" s="136"/>
    </row>
    <row r="373" spans="1:8">
      <c r="A373" s="211"/>
      <c r="B373" s="211"/>
      <c r="C373" s="211"/>
      <c r="D373" s="136"/>
      <c r="E373" s="136"/>
      <c r="F373" s="136"/>
      <c r="G373" s="136"/>
      <c r="H373" s="136"/>
    </row>
    <row r="374" spans="1:8">
      <c r="A374" s="211"/>
      <c r="B374" s="211"/>
      <c r="C374" s="211"/>
      <c r="D374" s="136"/>
      <c r="E374" s="136"/>
      <c r="F374" s="136"/>
      <c r="G374" s="136"/>
      <c r="H374" s="136"/>
    </row>
    <row r="375" spans="1:8">
      <c r="A375" s="211"/>
      <c r="B375" s="211"/>
      <c r="C375" s="211"/>
      <c r="D375" s="136"/>
      <c r="E375" s="136"/>
      <c r="F375" s="136"/>
      <c r="G375" s="136"/>
      <c r="H375" s="136"/>
    </row>
    <row r="376" spans="1:8">
      <c r="A376" s="211"/>
      <c r="B376" s="211"/>
      <c r="C376" s="211"/>
      <c r="D376" s="136"/>
      <c r="E376" s="136"/>
      <c r="F376" s="136"/>
      <c r="G376" s="136"/>
      <c r="H376" s="136"/>
    </row>
    <row r="377" spans="1:8">
      <c r="A377" s="211"/>
      <c r="B377" s="211"/>
      <c r="C377" s="211"/>
      <c r="D377" s="136"/>
      <c r="E377" s="136"/>
      <c r="F377" s="136"/>
      <c r="G377" s="136"/>
      <c r="H377" s="136"/>
    </row>
    <row r="378" spans="1:8">
      <c r="A378" s="211"/>
      <c r="B378" s="211"/>
      <c r="C378" s="211"/>
      <c r="D378" s="136"/>
      <c r="E378" s="136"/>
      <c r="F378" s="136"/>
      <c r="G378" s="136"/>
      <c r="H378" s="136"/>
    </row>
    <row r="379" spans="1:8">
      <c r="A379" s="211"/>
      <c r="B379" s="211"/>
      <c r="C379" s="211"/>
      <c r="D379" s="136"/>
      <c r="E379" s="136"/>
      <c r="F379" s="136"/>
      <c r="G379" s="136"/>
      <c r="H379" s="136"/>
    </row>
    <row r="380" spans="1:8">
      <c r="A380" s="211"/>
      <c r="B380" s="211"/>
      <c r="C380" s="211"/>
      <c r="D380" s="136"/>
      <c r="E380" s="136"/>
      <c r="F380" s="136"/>
      <c r="G380" s="136"/>
      <c r="H380" s="136"/>
    </row>
    <row r="381" spans="1:8">
      <c r="A381" s="211"/>
      <c r="B381" s="211"/>
      <c r="C381" s="211"/>
      <c r="D381" s="136"/>
      <c r="E381" s="136"/>
      <c r="F381" s="136"/>
      <c r="G381" s="136"/>
      <c r="H381" s="136"/>
    </row>
    <row r="382" spans="1:8">
      <c r="A382" s="211"/>
      <c r="B382" s="211"/>
      <c r="C382" s="211"/>
      <c r="D382" s="136"/>
      <c r="E382" s="136"/>
      <c r="F382" s="136"/>
      <c r="G382" s="136"/>
      <c r="H382" s="136"/>
    </row>
    <row r="383" spans="1:8">
      <c r="A383" s="211"/>
      <c r="B383" s="211"/>
      <c r="C383" s="211"/>
      <c r="D383" s="136"/>
      <c r="E383" s="136"/>
      <c r="F383" s="136"/>
      <c r="G383" s="136"/>
      <c r="H383" s="136"/>
    </row>
    <row r="384" spans="1:8">
      <c r="A384" s="211"/>
      <c r="B384" s="211"/>
      <c r="C384" s="211"/>
      <c r="D384" s="136"/>
      <c r="E384" s="136"/>
      <c r="F384" s="136"/>
      <c r="G384" s="136"/>
      <c r="H384" s="136"/>
    </row>
    <row r="385" spans="1:8">
      <c r="A385" s="211"/>
      <c r="B385" s="211"/>
      <c r="C385" s="211"/>
      <c r="D385" s="136"/>
      <c r="E385" s="136"/>
      <c r="F385" s="136"/>
      <c r="G385" s="136"/>
      <c r="H385" s="136"/>
    </row>
    <row r="386" spans="1:8">
      <c r="A386" s="211"/>
      <c r="B386" s="211"/>
      <c r="C386" s="211"/>
      <c r="D386" s="136"/>
      <c r="E386" s="136"/>
      <c r="F386" s="136"/>
      <c r="G386" s="136"/>
      <c r="H386" s="136"/>
    </row>
    <row r="387" spans="1:8">
      <c r="A387" s="211"/>
      <c r="B387" s="211"/>
      <c r="C387" s="211"/>
      <c r="D387" s="136"/>
      <c r="E387" s="136"/>
      <c r="F387" s="136"/>
      <c r="G387" s="136"/>
      <c r="H387" s="136"/>
    </row>
    <row r="388" spans="1:8">
      <c r="A388" s="211"/>
      <c r="B388" s="211"/>
      <c r="C388" s="211"/>
      <c r="D388" s="136"/>
      <c r="E388" s="136"/>
      <c r="F388" s="136"/>
      <c r="G388" s="136"/>
      <c r="H388" s="136"/>
    </row>
    <row r="389" spans="1:8">
      <c r="A389" s="211"/>
      <c r="B389" s="211"/>
      <c r="C389" s="211"/>
      <c r="D389" s="136"/>
      <c r="E389" s="136"/>
      <c r="F389" s="136"/>
      <c r="G389" s="136"/>
      <c r="H389" s="136"/>
    </row>
    <row r="390" spans="1:8">
      <c r="A390" s="211"/>
      <c r="B390" s="211"/>
      <c r="C390" s="211"/>
      <c r="D390" s="136"/>
      <c r="E390" s="136"/>
      <c r="F390" s="136"/>
      <c r="G390" s="136"/>
      <c r="H390" s="136"/>
    </row>
    <row r="391" spans="1:8">
      <c r="A391" s="211"/>
      <c r="B391" s="211"/>
      <c r="C391" s="211"/>
      <c r="D391" s="136"/>
      <c r="E391" s="136"/>
      <c r="F391" s="136"/>
      <c r="G391" s="136"/>
      <c r="H391" s="136"/>
    </row>
    <row r="392" spans="1:8">
      <c r="A392" s="211"/>
      <c r="B392" s="211"/>
      <c r="C392" s="211"/>
      <c r="D392" s="136"/>
      <c r="E392" s="136"/>
      <c r="F392" s="136"/>
      <c r="G392" s="136"/>
      <c r="H392" s="136"/>
    </row>
    <row r="393" spans="1:8">
      <c r="A393" s="211"/>
      <c r="B393" s="211"/>
      <c r="C393" s="211"/>
      <c r="D393" s="136"/>
      <c r="E393" s="136"/>
      <c r="F393" s="136"/>
      <c r="G393" s="136"/>
      <c r="H393" s="136"/>
    </row>
    <row r="394" spans="1:8">
      <c r="A394" s="211"/>
      <c r="B394" s="211"/>
      <c r="C394" s="211"/>
      <c r="D394" s="136"/>
      <c r="E394" s="136"/>
      <c r="F394" s="136"/>
      <c r="G394" s="136"/>
      <c r="H394" s="136"/>
    </row>
    <row r="395" spans="1:8">
      <c r="A395" s="211"/>
      <c r="B395" s="211"/>
      <c r="C395" s="211"/>
      <c r="D395" s="136"/>
      <c r="E395" s="136"/>
      <c r="F395" s="136"/>
      <c r="G395" s="136"/>
      <c r="H395" s="136"/>
    </row>
    <row r="396" spans="1:8">
      <c r="A396" s="211"/>
      <c r="B396" s="211"/>
      <c r="C396" s="211"/>
      <c r="D396" s="136"/>
      <c r="E396" s="136"/>
      <c r="F396" s="136"/>
      <c r="G396" s="136"/>
      <c r="H396" s="136"/>
    </row>
    <row r="397" spans="1:8">
      <c r="A397" s="211"/>
      <c r="B397" s="211"/>
      <c r="C397" s="211"/>
      <c r="D397" s="136"/>
      <c r="E397" s="136"/>
      <c r="F397" s="136"/>
      <c r="G397" s="136"/>
      <c r="H397" s="136"/>
    </row>
    <row r="398" spans="1:8">
      <c r="A398" s="211"/>
      <c r="B398" s="211"/>
      <c r="C398" s="211"/>
      <c r="D398" s="136"/>
      <c r="E398" s="136"/>
      <c r="F398" s="136"/>
      <c r="G398" s="136"/>
      <c r="H398" s="136"/>
    </row>
    <row r="399" spans="1:8">
      <c r="A399" s="211"/>
      <c r="B399" s="211"/>
      <c r="C399" s="211"/>
      <c r="D399" s="136"/>
      <c r="E399" s="136"/>
      <c r="F399" s="136"/>
      <c r="G399" s="136"/>
      <c r="H399" s="136"/>
    </row>
    <row r="400" spans="1:8">
      <c r="A400" s="211"/>
      <c r="B400" s="211"/>
      <c r="C400" s="211"/>
      <c r="D400" s="136"/>
      <c r="E400" s="136"/>
      <c r="F400" s="136"/>
      <c r="G400" s="136"/>
      <c r="H400" s="136"/>
    </row>
    <row r="401" spans="1:8">
      <c r="A401" s="211"/>
      <c r="B401" s="211"/>
      <c r="C401" s="211"/>
      <c r="D401" s="136"/>
      <c r="E401" s="136"/>
      <c r="F401" s="136"/>
      <c r="G401" s="136"/>
      <c r="H401" s="136"/>
    </row>
    <row r="402" spans="1:8">
      <c r="A402" s="211"/>
      <c r="B402" s="211"/>
      <c r="C402" s="211"/>
      <c r="D402" s="136"/>
      <c r="E402" s="136"/>
      <c r="F402" s="136"/>
      <c r="G402" s="136"/>
      <c r="H402" s="136"/>
    </row>
    <row r="403" spans="1:8">
      <c r="A403" s="211"/>
      <c r="B403" s="211"/>
      <c r="C403" s="211"/>
      <c r="D403" s="136"/>
      <c r="E403" s="136"/>
      <c r="F403" s="136"/>
      <c r="G403" s="136"/>
      <c r="H403" s="136"/>
    </row>
    <row r="404" spans="1:8">
      <c r="A404" s="211"/>
      <c r="B404" s="211"/>
      <c r="C404" s="211"/>
      <c r="D404" s="136"/>
      <c r="E404" s="136"/>
      <c r="F404" s="136"/>
      <c r="G404" s="136"/>
      <c r="H404" s="136"/>
    </row>
    <row r="405" spans="1:8">
      <c r="A405" s="211"/>
      <c r="B405" s="211"/>
      <c r="C405" s="211"/>
      <c r="D405" s="136"/>
      <c r="E405" s="136"/>
      <c r="F405" s="136"/>
      <c r="G405" s="136"/>
      <c r="H405" s="136"/>
    </row>
    <row r="406" spans="1:8">
      <c r="A406" s="211"/>
      <c r="B406" s="211"/>
      <c r="C406" s="211"/>
      <c r="D406" s="136"/>
      <c r="E406" s="136"/>
      <c r="F406" s="136"/>
      <c r="G406" s="136"/>
      <c r="H406" s="136"/>
    </row>
    <row r="407" spans="1:8">
      <c r="A407" s="211"/>
      <c r="B407" s="211"/>
      <c r="C407" s="211"/>
      <c r="D407" s="136"/>
      <c r="E407" s="136"/>
      <c r="F407" s="136"/>
      <c r="G407" s="136"/>
      <c r="H407" s="136"/>
    </row>
    <row r="408" spans="1:8">
      <c r="A408" s="211"/>
      <c r="B408" s="211"/>
      <c r="C408" s="211"/>
      <c r="D408" s="136"/>
      <c r="E408" s="136"/>
      <c r="F408" s="136"/>
      <c r="G408" s="136"/>
      <c r="H408" s="136"/>
    </row>
    <row r="409" spans="1:8">
      <c r="A409" s="211"/>
      <c r="B409" s="211"/>
      <c r="C409" s="211"/>
      <c r="D409" s="136"/>
      <c r="E409" s="136"/>
      <c r="F409" s="136"/>
      <c r="G409" s="136"/>
      <c r="H409" s="136"/>
    </row>
    <row r="410" spans="1:8">
      <c r="A410" s="211"/>
      <c r="B410" s="211"/>
      <c r="C410" s="211"/>
      <c r="D410" s="136"/>
      <c r="E410" s="136"/>
      <c r="F410" s="136"/>
      <c r="G410" s="136"/>
      <c r="H410" s="136"/>
    </row>
    <row r="411" spans="1:8">
      <c r="A411" s="211"/>
      <c r="B411" s="211"/>
      <c r="C411" s="211"/>
      <c r="D411" s="136"/>
      <c r="E411" s="136"/>
      <c r="F411" s="136"/>
      <c r="G411" s="136"/>
      <c r="H411" s="136"/>
    </row>
    <row r="412" spans="1:8">
      <c r="A412" s="211"/>
      <c r="B412" s="211"/>
      <c r="C412" s="211"/>
      <c r="D412" s="136"/>
      <c r="E412" s="136"/>
      <c r="F412" s="136"/>
      <c r="G412" s="136"/>
      <c r="H412" s="136"/>
    </row>
    <row r="413" spans="1:8">
      <c r="A413" s="211"/>
      <c r="B413" s="211"/>
      <c r="C413" s="211"/>
      <c r="D413" s="136"/>
      <c r="E413" s="136"/>
      <c r="F413" s="136"/>
      <c r="G413" s="136"/>
      <c r="H413" s="136"/>
    </row>
    <row r="414" spans="1:8">
      <c r="A414" s="211"/>
      <c r="B414" s="211"/>
      <c r="C414" s="211"/>
      <c r="D414" s="136"/>
      <c r="E414" s="136"/>
      <c r="F414" s="136"/>
      <c r="G414" s="136"/>
      <c r="H414" s="136"/>
    </row>
    <row r="415" spans="1:8">
      <c r="A415" s="211"/>
      <c r="B415" s="211"/>
      <c r="C415" s="211"/>
      <c r="D415" s="136"/>
      <c r="E415" s="136"/>
      <c r="F415" s="136"/>
      <c r="G415" s="136"/>
      <c r="H415" s="136"/>
    </row>
    <row r="416" spans="1:8">
      <c r="A416" s="211"/>
      <c r="B416" s="211"/>
      <c r="C416" s="211"/>
      <c r="D416" s="136"/>
      <c r="E416" s="136"/>
      <c r="F416" s="136"/>
      <c r="G416" s="136"/>
      <c r="H416" s="136"/>
    </row>
    <row r="417" spans="1:8">
      <c r="A417" s="211"/>
      <c r="B417" s="211"/>
      <c r="C417" s="211"/>
      <c r="D417" s="136"/>
      <c r="E417" s="136"/>
      <c r="F417" s="136"/>
      <c r="G417" s="136"/>
      <c r="H417" s="136"/>
    </row>
    <row r="418" spans="1:8">
      <c r="A418" s="211"/>
      <c r="B418" s="211"/>
      <c r="C418" s="211"/>
      <c r="D418" s="136"/>
      <c r="E418" s="136"/>
      <c r="F418" s="136"/>
      <c r="G418" s="136"/>
      <c r="H418" s="136"/>
    </row>
    <row r="419" spans="1:8">
      <c r="A419" s="211"/>
      <c r="B419" s="211"/>
      <c r="C419" s="211"/>
      <c r="D419" s="136"/>
      <c r="E419" s="136"/>
      <c r="F419" s="136"/>
      <c r="G419" s="136"/>
      <c r="H419" s="136"/>
    </row>
    <row r="420" spans="1:8">
      <c r="A420" s="211"/>
      <c r="B420" s="211"/>
      <c r="C420" s="211"/>
      <c r="D420" s="136"/>
      <c r="E420" s="136"/>
      <c r="F420" s="136"/>
      <c r="G420" s="136"/>
      <c r="H420" s="136"/>
    </row>
    <row r="421" spans="1:8">
      <c r="A421" s="211"/>
      <c r="B421" s="211"/>
      <c r="C421" s="211"/>
      <c r="D421" s="136"/>
      <c r="E421" s="136"/>
      <c r="F421" s="136"/>
      <c r="G421" s="136"/>
      <c r="H421" s="136"/>
    </row>
    <row r="422" spans="1:8">
      <c r="A422" s="211"/>
      <c r="B422" s="211"/>
      <c r="C422" s="211"/>
      <c r="D422" s="136"/>
      <c r="E422" s="136"/>
      <c r="F422" s="136"/>
      <c r="G422" s="136"/>
      <c r="H422" s="136"/>
    </row>
    <row r="423" spans="1:8">
      <c r="A423" s="211"/>
      <c r="B423" s="211"/>
      <c r="C423" s="211"/>
      <c r="D423" s="136"/>
      <c r="E423" s="136"/>
      <c r="F423" s="136"/>
      <c r="G423" s="136"/>
      <c r="H423" s="136"/>
    </row>
    <row r="424" spans="1:8">
      <c r="A424" s="211"/>
      <c r="B424" s="211"/>
      <c r="C424" s="211"/>
      <c r="D424" s="136"/>
      <c r="E424" s="136"/>
      <c r="F424" s="136"/>
      <c r="G424" s="136"/>
      <c r="H424" s="136"/>
    </row>
    <row r="425" spans="1:8">
      <c r="A425" s="211"/>
      <c r="B425" s="211"/>
      <c r="C425" s="211"/>
      <c r="D425" s="136"/>
      <c r="E425" s="136"/>
      <c r="F425" s="136"/>
      <c r="G425" s="136"/>
      <c r="H425" s="136"/>
    </row>
    <row r="426" spans="1:8">
      <c r="A426" s="211"/>
      <c r="B426" s="211"/>
      <c r="C426" s="211"/>
      <c r="D426" s="136"/>
      <c r="E426" s="136"/>
      <c r="F426" s="136"/>
      <c r="G426" s="136"/>
      <c r="H426" s="136"/>
    </row>
    <row r="427" spans="1:8">
      <c r="A427" s="211"/>
      <c r="B427" s="211"/>
      <c r="C427" s="211"/>
      <c r="D427" s="136"/>
      <c r="E427" s="136"/>
      <c r="F427" s="136"/>
      <c r="G427" s="136"/>
      <c r="H427" s="136"/>
    </row>
    <row r="428" spans="1:8">
      <c r="A428" s="211"/>
      <c r="B428" s="211"/>
      <c r="C428" s="211"/>
      <c r="D428" s="136"/>
      <c r="E428" s="136"/>
      <c r="F428" s="136"/>
      <c r="G428" s="136"/>
      <c r="H428" s="136"/>
    </row>
    <row r="429" spans="1:8">
      <c r="A429" s="211"/>
      <c r="B429" s="211"/>
      <c r="C429" s="211"/>
      <c r="D429" s="136"/>
      <c r="E429" s="136"/>
      <c r="F429" s="136"/>
      <c r="G429" s="136"/>
      <c r="H429" s="136"/>
    </row>
    <row r="430" spans="1:8">
      <c r="A430" s="211"/>
      <c r="B430" s="211"/>
      <c r="C430" s="211"/>
      <c r="D430" s="136"/>
      <c r="E430" s="136"/>
      <c r="F430" s="136"/>
      <c r="G430" s="136"/>
      <c r="H430" s="136"/>
    </row>
    <row r="431" spans="1:8">
      <c r="A431" s="211"/>
      <c r="B431" s="211"/>
      <c r="C431" s="211"/>
      <c r="D431" s="136"/>
      <c r="E431" s="136"/>
      <c r="F431" s="136"/>
      <c r="G431" s="136"/>
      <c r="H431" s="136"/>
    </row>
    <row r="432" spans="1:8">
      <c r="A432" s="211"/>
      <c r="B432" s="211"/>
      <c r="C432" s="211"/>
      <c r="D432" s="136"/>
      <c r="E432" s="136"/>
      <c r="F432" s="136"/>
      <c r="G432" s="136"/>
      <c r="H432" s="136"/>
    </row>
    <row r="433" spans="1:8">
      <c r="A433" s="211"/>
      <c r="B433" s="211"/>
      <c r="C433" s="211"/>
      <c r="D433" s="136"/>
      <c r="E433" s="136"/>
      <c r="F433" s="136"/>
      <c r="G433" s="136"/>
      <c r="H433" s="136"/>
    </row>
    <row r="434" spans="1:8">
      <c r="A434" s="211"/>
      <c r="B434" s="211"/>
      <c r="C434" s="211"/>
      <c r="D434" s="136"/>
      <c r="E434" s="136"/>
      <c r="F434" s="136"/>
      <c r="G434" s="136"/>
      <c r="H434" s="136"/>
    </row>
    <row r="435" spans="1:8">
      <c r="A435" s="211"/>
      <c r="B435" s="211"/>
      <c r="C435" s="211"/>
      <c r="D435" s="136"/>
      <c r="E435" s="136"/>
      <c r="F435" s="136"/>
      <c r="G435" s="136"/>
      <c r="H435" s="136"/>
    </row>
    <row r="436" spans="1:8">
      <c r="A436" s="211"/>
      <c r="B436" s="211"/>
      <c r="C436" s="211"/>
      <c r="D436" s="136"/>
      <c r="E436" s="136"/>
      <c r="F436" s="136"/>
      <c r="G436" s="136"/>
      <c r="H436" s="136"/>
    </row>
    <row r="437" spans="1:8">
      <c r="A437" s="211"/>
      <c r="B437" s="211"/>
      <c r="C437" s="211"/>
      <c r="D437" s="136"/>
      <c r="E437" s="136"/>
      <c r="F437" s="136"/>
      <c r="G437" s="136"/>
      <c r="H437" s="136"/>
    </row>
    <row r="438" spans="1:8">
      <c r="A438" s="211"/>
      <c r="B438" s="211"/>
      <c r="C438" s="211"/>
      <c r="D438" s="136"/>
      <c r="E438" s="136"/>
      <c r="F438" s="136"/>
      <c r="G438" s="136"/>
      <c r="H438" s="136"/>
    </row>
    <row r="439" spans="1:8">
      <c r="A439" s="211"/>
      <c r="B439" s="211"/>
      <c r="C439" s="211"/>
      <c r="D439" s="136"/>
      <c r="E439" s="136"/>
      <c r="F439" s="136"/>
      <c r="G439" s="136"/>
      <c r="H439" s="136"/>
    </row>
    <row r="440" spans="1:8">
      <c r="A440" s="211"/>
      <c r="B440" s="211"/>
      <c r="C440" s="211"/>
      <c r="D440" s="136"/>
      <c r="E440" s="136"/>
      <c r="F440" s="136"/>
      <c r="G440" s="136"/>
      <c r="H440" s="136"/>
    </row>
    <row r="441" spans="1:8">
      <c r="A441" s="211"/>
      <c r="B441" s="211"/>
      <c r="C441" s="211"/>
      <c r="D441" s="136"/>
      <c r="E441" s="136"/>
      <c r="F441" s="136"/>
      <c r="G441" s="136"/>
      <c r="H441" s="136"/>
    </row>
    <row r="442" spans="1:8">
      <c r="A442" s="211"/>
      <c r="B442" s="211"/>
      <c r="C442" s="211"/>
      <c r="D442" s="136"/>
      <c r="E442" s="136"/>
      <c r="F442" s="136"/>
      <c r="G442" s="136"/>
      <c r="H442" s="136"/>
    </row>
    <row r="443" spans="1:8">
      <c r="A443" s="211"/>
      <c r="B443" s="211"/>
      <c r="C443" s="211"/>
      <c r="D443" s="136"/>
      <c r="E443" s="136"/>
      <c r="F443" s="136"/>
      <c r="G443" s="136"/>
      <c r="H443" s="136"/>
    </row>
    <row r="444" spans="1:8">
      <c r="A444" s="211"/>
      <c r="B444" s="211"/>
      <c r="C444" s="211"/>
      <c r="D444" s="136"/>
      <c r="E444" s="136"/>
      <c r="F444" s="136"/>
      <c r="G444" s="136"/>
      <c r="H444" s="136"/>
    </row>
    <row r="445" spans="1:8">
      <c r="A445" s="211"/>
      <c r="B445" s="211"/>
      <c r="C445" s="211"/>
      <c r="D445" s="136"/>
      <c r="E445" s="136"/>
      <c r="F445" s="136"/>
      <c r="G445" s="136"/>
      <c r="H445" s="136"/>
    </row>
    <row r="446" spans="1:8">
      <c r="A446" s="211"/>
      <c r="B446" s="211"/>
      <c r="C446" s="211"/>
      <c r="D446" s="136"/>
      <c r="E446" s="136"/>
      <c r="F446" s="136"/>
      <c r="G446" s="136"/>
      <c r="H446" s="136"/>
    </row>
    <row r="447" spans="1:8">
      <c r="A447" s="211"/>
      <c r="B447" s="211"/>
      <c r="C447" s="211"/>
      <c r="D447" s="136"/>
      <c r="E447" s="136"/>
      <c r="F447" s="136"/>
      <c r="G447" s="136"/>
      <c r="H447" s="136"/>
    </row>
    <row r="448" spans="1:8">
      <c r="A448" s="211"/>
      <c r="B448" s="211"/>
      <c r="C448" s="211"/>
      <c r="D448" s="136"/>
      <c r="E448" s="136"/>
      <c r="F448" s="136"/>
      <c r="G448" s="136"/>
      <c r="H448" s="136"/>
    </row>
    <row r="449" spans="1:8">
      <c r="A449" s="211"/>
      <c r="B449" s="211"/>
      <c r="C449" s="211"/>
      <c r="D449" s="136"/>
      <c r="E449" s="136"/>
      <c r="F449" s="136"/>
      <c r="G449" s="136"/>
      <c r="H449" s="136"/>
    </row>
    <row r="450" spans="1:8">
      <c r="A450" s="211"/>
      <c r="B450" s="211"/>
      <c r="C450" s="211"/>
      <c r="D450" s="136"/>
      <c r="E450" s="136"/>
      <c r="F450" s="136"/>
      <c r="G450" s="136"/>
      <c r="H450" s="136"/>
    </row>
    <row r="451" spans="1:8">
      <c r="A451" s="211"/>
      <c r="B451" s="211"/>
      <c r="C451" s="211"/>
      <c r="D451" s="136"/>
      <c r="E451" s="136"/>
      <c r="F451" s="136"/>
      <c r="G451" s="136"/>
      <c r="H451" s="136"/>
    </row>
    <row r="452" spans="1:8">
      <c r="A452" s="211"/>
      <c r="B452" s="211"/>
      <c r="C452" s="211"/>
      <c r="D452" s="136"/>
      <c r="E452" s="136"/>
      <c r="F452" s="136"/>
      <c r="G452" s="136"/>
      <c r="H452" s="136"/>
    </row>
    <row r="453" spans="1:8">
      <c r="A453" s="211"/>
      <c r="B453" s="211"/>
      <c r="C453" s="211"/>
      <c r="D453" s="136"/>
      <c r="E453" s="136"/>
      <c r="F453" s="136"/>
      <c r="G453" s="136"/>
      <c r="H453" s="136"/>
    </row>
    <row r="454" spans="1:8">
      <c r="A454" s="211"/>
      <c r="B454" s="211"/>
      <c r="C454" s="211"/>
      <c r="D454" s="136"/>
      <c r="E454" s="136"/>
      <c r="F454" s="136"/>
      <c r="G454" s="136"/>
      <c r="H454" s="136"/>
    </row>
    <row r="455" spans="1:8">
      <c r="A455" s="211"/>
      <c r="B455" s="211"/>
      <c r="C455" s="211"/>
      <c r="D455" s="136"/>
      <c r="E455" s="136"/>
      <c r="F455" s="136"/>
      <c r="G455" s="136"/>
      <c r="H455" s="136"/>
    </row>
    <row r="456" spans="1:8">
      <c r="A456" s="211"/>
      <c r="B456" s="211"/>
      <c r="C456" s="211"/>
      <c r="D456" s="136"/>
      <c r="E456" s="136"/>
      <c r="F456" s="136"/>
      <c r="G456" s="136"/>
      <c r="H456" s="136"/>
    </row>
    <row r="457" spans="1:8">
      <c r="A457" s="211"/>
      <c r="B457" s="211"/>
      <c r="C457" s="211"/>
      <c r="D457" s="136"/>
      <c r="E457" s="136"/>
      <c r="F457" s="136"/>
      <c r="G457" s="136"/>
      <c r="H457" s="136"/>
    </row>
    <row r="458" spans="1:8">
      <c r="A458" s="211"/>
      <c r="B458" s="211"/>
      <c r="C458" s="211"/>
      <c r="D458" s="136"/>
      <c r="E458" s="136"/>
      <c r="F458" s="136"/>
      <c r="G458" s="136"/>
      <c r="H458" s="136"/>
    </row>
    <row r="459" spans="1:8">
      <c r="A459" s="211"/>
      <c r="B459" s="211"/>
      <c r="C459" s="211"/>
      <c r="D459" s="136"/>
      <c r="E459" s="136"/>
      <c r="F459" s="136"/>
      <c r="G459" s="136"/>
      <c r="H459" s="136"/>
    </row>
    <row r="460" spans="1:8">
      <c r="A460" s="211"/>
      <c r="B460" s="211"/>
      <c r="C460" s="211"/>
      <c r="D460" s="136"/>
      <c r="E460" s="136"/>
      <c r="F460" s="136"/>
      <c r="G460" s="136"/>
      <c r="H460" s="136"/>
    </row>
    <row r="461" spans="1:8">
      <c r="A461" s="211"/>
      <c r="B461" s="211"/>
      <c r="C461" s="211"/>
      <c r="D461" s="136"/>
      <c r="E461" s="136"/>
      <c r="F461" s="136"/>
      <c r="G461" s="136"/>
      <c r="H461" s="136"/>
    </row>
    <row r="462" spans="1:8">
      <c r="A462" s="211"/>
      <c r="B462" s="211"/>
      <c r="C462" s="211"/>
      <c r="D462" s="136"/>
      <c r="E462" s="136"/>
      <c r="F462" s="136"/>
      <c r="G462" s="136"/>
      <c r="H462" s="136"/>
    </row>
    <row r="463" spans="1:8">
      <c r="A463" s="211"/>
      <c r="B463" s="211"/>
      <c r="C463" s="211"/>
      <c r="D463" s="136"/>
      <c r="E463" s="136"/>
      <c r="F463" s="136"/>
      <c r="G463" s="136"/>
      <c r="H463" s="136"/>
    </row>
    <row r="464" spans="1:8">
      <c r="A464" s="211"/>
      <c r="B464" s="211"/>
      <c r="C464" s="211"/>
      <c r="D464" s="136"/>
      <c r="E464" s="136"/>
      <c r="F464" s="136"/>
      <c r="G464" s="136"/>
      <c r="H464" s="136"/>
    </row>
    <row r="465" spans="1:8">
      <c r="A465" s="211"/>
      <c r="B465" s="211"/>
      <c r="C465" s="211"/>
      <c r="D465" s="136"/>
      <c r="E465" s="136"/>
      <c r="F465" s="136"/>
      <c r="G465" s="136"/>
      <c r="H465" s="136"/>
    </row>
    <row r="466" spans="1:8">
      <c r="A466" s="211"/>
      <c r="B466" s="211"/>
      <c r="C466" s="211"/>
      <c r="D466" s="136"/>
      <c r="E466" s="136"/>
      <c r="F466" s="136"/>
      <c r="G466" s="136"/>
      <c r="H466" s="136"/>
    </row>
    <row r="467" spans="1:8">
      <c r="A467" s="211"/>
      <c r="B467" s="211"/>
      <c r="C467" s="211"/>
      <c r="D467" s="136"/>
      <c r="E467" s="136"/>
      <c r="F467" s="136"/>
      <c r="G467" s="136"/>
      <c r="H467" s="136"/>
    </row>
    <row r="468" spans="1:8">
      <c r="A468" s="211"/>
      <c r="B468" s="211"/>
      <c r="C468" s="211"/>
      <c r="D468" s="136"/>
      <c r="E468" s="136"/>
      <c r="F468" s="136"/>
      <c r="G468" s="136"/>
      <c r="H468" s="136"/>
    </row>
    <row r="469" spans="1:8">
      <c r="A469" s="211"/>
      <c r="B469" s="211"/>
      <c r="C469" s="211"/>
      <c r="D469" s="136"/>
      <c r="E469" s="136"/>
      <c r="F469" s="136"/>
      <c r="G469" s="136"/>
      <c r="H469" s="136"/>
    </row>
    <row r="470" spans="1:8">
      <c r="A470" s="211"/>
      <c r="B470" s="211"/>
      <c r="C470" s="211"/>
      <c r="D470" s="136"/>
      <c r="E470" s="136"/>
      <c r="F470" s="136"/>
      <c r="G470" s="136"/>
      <c r="H470" s="136"/>
    </row>
    <row r="471" spans="1:8">
      <c r="A471" s="211"/>
      <c r="B471" s="211"/>
      <c r="C471" s="211"/>
      <c r="D471" s="136"/>
      <c r="E471" s="136"/>
      <c r="F471" s="136"/>
      <c r="G471" s="136"/>
      <c r="H471" s="136"/>
    </row>
    <row r="472" spans="1:8">
      <c r="A472" s="211"/>
      <c r="B472" s="211"/>
      <c r="C472" s="211"/>
      <c r="D472" s="136"/>
      <c r="E472" s="136"/>
      <c r="F472" s="136"/>
      <c r="G472" s="136"/>
      <c r="H472" s="136"/>
    </row>
    <row r="473" spans="1:8">
      <c r="A473" s="211"/>
      <c r="B473" s="211"/>
      <c r="C473" s="211"/>
      <c r="D473" s="136"/>
      <c r="E473" s="136"/>
      <c r="F473" s="136"/>
      <c r="G473" s="136"/>
      <c r="H473" s="136"/>
    </row>
    <row r="474" spans="1:8">
      <c r="A474" s="211"/>
      <c r="B474" s="211"/>
      <c r="C474" s="211"/>
      <c r="D474" s="136"/>
      <c r="E474" s="136"/>
      <c r="F474" s="136"/>
      <c r="G474" s="136"/>
      <c r="H474" s="136"/>
    </row>
    <row r="475" spans="1:8">
      <c r="A475" s="211"/>
      <c r="B475" s="211"/>
      <c r="C475" s="211"/>
      <c r="D475" s="136"/>
      <c r="E475" s="136"/>
      <c r="F475" s="136"/>
      <c r="G475" s="136"/>
      <c r="H475" s="136"/>
    </row>
    <row r="476" spans="1:8">
      <c r="A476" s="211"/>
      <c r="B476" s="211"/>
      <c r="C476" s="211"/>
      <c r="D476" s="136"/>
      <c r="E476" s="136"/>
      <c r="F476" s="136"/>
      <c r="G476" s="136"/>
      <c r="H476" s="136"/>
    </row>
    <row r="477" spans="1:8">
      <c r="A477" s="211"/>
      <c r="B477" s="211"/>
      <c r="C477" s="211"/>
      <c r="D477" s="136"/>
      <c r="E477" s="136"/>
      <c r="F477" s="136"/>
      <c r="G477" s="136"/>
      <c r="H477" s="136"/>
    </row>
    <row r="478" spans="1:8">
      <c r="A478" s="211"/>
      <c r="B478" s="211"/>
      <c r="C478" s="211"/>
      <c r="D478" s="136"/>
      <c r="E478" s="136"/>
      <c r="F478" s="136"/>
      <c r="G478" s="136"/>
      <c r="H478" s="136"/>
    </row>
    <row r="479" spans="1:8">
      <c r="A479" s="211"/>
      <c r="B479" s="211"/>
      <c r="C479" s="211"/>
      <c r="D479" s="136"/>
      <c r="E479" s="136"/>
      <c r="F479" s="136"/>
      <c r="G479" s="136"/>
      <c r="H479" s="136"/>
    </row>
    <row r="480" spans="1:8">
      <c r="A480" s="211"/>
      <c r="B480" s="211"/>
      <c r="C480" s="211"/>
      <c r="D480" s="136"/>
      <c r="E480" s="136"/>
      <c r="F480" s="136"/>
      <c r="G480" s="136"/>
      <c r="H480" s="136"/>
    </row>
    <row r="481" spans="1:8">
      <c r="A481" s="211"/>
      <c r="B481" s="211"/>
      <c r="C481" s="211"/>
      <c r="D481" s="136"/>
      <c r="E481" s="136"/>
      <c r="F481" s="136"/>
      <c r="G481" s="136"/>
      <c r="H481" s="136"/>
    </row>
    <row r="482" spans="1:8">
      <c r="A482" s="211"/>
      <c r="B482" s="211"/>
      <c r="C482" s="211"/>
      <c r="D482" s="136"/>
      <c r="E482" s="136"/>
      <c r="F482" s="136"/>
      <c r="G482" s="136"/>
      <c r="H482" s="136"/>
    </row>
    <row r="483" spans="1:8">
      <c r="A483" s="211"/>
      <c r="B483" s="211"/>
      <c r="C483" s="211"/>
      <c r="D483" s="136"/>
      <c r="E483" s="136"/>
      <c r="F483" s="136"/>
      <c r="G483" s="136"/>
      <c r="H483" s="136"/>
    </row>
    <row r="484" spans="1:8">
      <c r="A484" s="211"/>
      <c r="B484" s="211"/>
      <c r="C484" s="211"/>
      <c r="D484" s="136"/>
      <c r="E484" s="136"/>
      <c r="F484" s="136"/>
      <c r="G484" s="136"/>
      <c r="H484" s="136"/>
    </row>
    <row r="485" spans="1:8">
      <c r="A485" s="211"/>
      <c r="B485" s="211"/>
      <c r="C485" s="211"/>
      <c r="D485" s="136"/>
      <c r="E485" s="136"/>
      <c r="F485" s="136"/>
      <c r="G485" s="136"/>
      <c r="H485" s="136"/>
    </row>
    <row r="486" spans="1:8">
      <c r="A486" s="211"/>
      <c r="B486" s="211"/>
      <c r="C486" s="211"/>
      <c r="D486" s="136"/>
      <c r="E486" s="136"/>
      <c r="F486" s="136"/>
      <c r="G486" s="136"/>
      <c r="H486" s="136"/>
    </row>
    <row r="487" spans="1:8">
      <c r="A487" s="211"/>
      <c r="B487" s="211"/>
      <c r="C487" s="211"/>
      <c r="D487" s="136"/>
      <c r="E487" s="136"/>
      <c r="F487" s="136"/>
      <c r="G487" s="136"/>
      <c r="H487" s="136"/>
    </row>
    <row r="488" spans="1:8">
      <c r="A488" s="211"/>
      <c r="B488" s="211"/>
      <c r="C488" s="211"/>
      <c r="D488" s="136"/>
      <c r="E488" s="136"/>
      <c r="F488" s="136"/>
      <c r="G488" s="136"/>
      <c r="H488" s="136"/>
    </row>
    <row r="489" spans="1:8">
      <c r="A489" s="211"/>
      <c r="B489" s="211"/>
      <c r="C489" s="211"/>
      <c r="D489" s="136"/>
      <c r="E489" s="136"/>
      <c r="F489" s="136"/>
      <c r="G489" s="136"/>
      <c r="H489" s="136"/>
    </row>
    <row r="490" spans="1:8">
      <c r="A490" s="211"/>
      <c r="B490" s="211"/>
      <c r="C490" s="211"/>
      <c r="D490" s="136"/>
      <c r="E490" s="136"/>
      <c r="F490" s="136"/>
      <c r="G490" s="136"/>
      <c r="H490" s="136"/>
    </row>
    <row r="491" spans="1:8">
      <c r="A491" s="211"/>
      <c r="B491" s="211"/>
      <c r="C491" s="211"/>
      <c r="D491" s="136"/>
      <c r="E491" s="136"/>
      <c r="F491" s="136"/>
      <c r="G491" s="136"/>
      <c r="H491" s="136"/>
    </row>
    <row r="492" spans="1:8">
      <c r="A492" s="211"/>
      <c r="B492" s="211"/>
      <c r="C492" s="211"/>
      <c r="D492" s="136"/>
      <c r="E492" s="136"/>
      <c r="F492" s="136"/>
      <c r="G492" s="136"/>
      <c r="H492" s="136"/>
    </row>
    <row r="493" spans="1:8">
      <c r="A493" s="211"/>
      <c r="B493" s="211"/>
      <c r="C493" s="211"/>
      <c r="D493" s="136"/>
      <c r="E493" s="136"/>
      <c r="F493" s="136"/>
      <c r="G493" s="136"/>
      <c r="H493" s="136"/>
    </row>
    <row r="494" spans="1:8">
      <c r="A494" s="211"/>
      <c r="B494" s="211"/>
      <c r="C494" s="211"/>
      <c r="D494" s="136"/>
      <c r="E494" s="136"/>
      <c r="F494" s="136"/>
      <c r="G494" s="136"/>
      <c r="H494" s="136"/>
    </row>
    <row r="495" spans="1:8">
      <c r="A495" s="211"/>
      <c r="B495" s="211"/>
      <c r="C495" s="211"/>
      <c r="D495" s="136"/>
      <c r="E495" s="136"/>
      <c r="F495" s="136"/>
      <c r="G495" s="136"/>
      <c r="H495" s="136"/>
    </row>
    <row r="496" spans="1:8">
      <c r="A496" s="211"/>
      <c r="B496" s="211"/>
      <c r="C496" s="211"/>
      <c r="D496" s="136"/>
      <c r="E496" s="136"/>
      <c r="F496" s="136"/>
      <c r="G496" s="136"/>
      <c r="H496" s="136"/>
    </row>
    <row r="497" spans="1:8">
      <c r="A497" s="211"/>
      <c r="B497" s="211"/>
      <c r="C497" s="211"/>
      <c r="D497" s="136"/>
      <c r="E497" s="136"/>
      <c r="F497" s="136"/>
      <c r="G497" s="136"/>
      <c r="H497" s="136"/>
    </row>
    <row r="498" spans="1:8">
      <c r="A498" s="211"/>
      <c r="B498" s="211"/>
      <c r="C498" s="211"/>
      <c r="D498" s="136"/>
      <c r="E498" s="136"/>
      <c r="F498" s="136"/>
      <c r="G498" s="136"/>
      <c r="H498" s="136"/>
    </row>
    <row r="499" spans="1:8">
      <c r="A499" s="211"/>
      <c r="B499" s="211"/>
      <c r="C499" s="211"/>
      <c r="D499" s="136"/>
      <c r="E499" s="136"/>
      <c r="F499" s="136"/>
      <c r="G499" s="136"/>
      <c r="H499" s="136"/>
    </row>
    <row r="500" spans="1:8">
      <c r="A500" s="211"/>
      <c r="B500" s="211"/>
      <c r="C500" s="211"/>
      <c r="D500" s="136"/>
      <c r="E500" s="136"/>
      <c r="F500" s="136"/>
      <c r="G500" s="136"/>
      <c r="H500" s="136"/>
    </row>
    <row r="501" spans="1:8">
      <c r="A501" s="211"/>
      <c r="B501" s="211"/>
      <c r="C501" s="211"/>
      <c r="D501" s="136"/>
      <c r="E501" s="136"/>
      <c r="F501" s="136"/>
      <c r="G501" s="136"/>
      <c r="H501" s="136"/>
    </row>
    <row r="502" spans="1:8">
      <c r="A502" s="211"/>
      <c r="B502" s="211"/>
      <c r="C502" s="211"/>
      <c r="D502" s="136"/>
      <c r="E502" s="136"/>
      <c r="F502" s="136"/>
      <c r="G502" s="136"/>
      <c r="H502" s="136"/>
    </row>
    <row r="503" spans="1:8">
      <c r="A503" s="211"/>
      <c r="B503" s="211"/>
      <c r="C503" s="211"/>
      <c r="D503" s="136"/>
      <c r="E503" s="136"/>
      <c r="F503" s="136"/>
      <c r="G503" s="136"/>
      <c r="H503" s="136"/>
    </row>
    <row r="504" spans="1:8">
      <c r="A504" s="211"/>
      <c r="B504" s="211"/>
      <c r="C504" s="211"/>
      <c r="D504" s="136"/>
      <c r="E504" s="136"/>
      <c r="F504" s="136"/>
      <c r="G504" s="136"/>
      <c r="H504" s="136"/>
    </row>
    <row r="505" spans="1:8">
      <c r="A505" s="211"/>
      <c r="B505" s="211"/>
      <c r="C505" s="211"/>
      <c r="D505" s="136"/>
      <c r="E505" s="136"/>
      <c r="F505" s="136"/>
      <c r="G505" s="136"/>
      <c r="H505" s="136"/>
    </row>
    <row r="506" spans="1:8">
      <c r="A506" s="211"/>
      <c r="B506" s="211"/>
      <c r="C506" s="211"/>
      <c r="D506" s="136"/>
      <c r="E506" s="136"/>
      <c r="F506" s="136"/>
      <c r="G506" s="136"/>
      <c r="H506" s="136"/>
    </row>
    <row r="507" spans="1:8">
      <c r="A507" s="211"/>
      <c r="B507" s="211"/>
      <c r="C507" s="211"/>
      <c r="D507" s="136"/>
      <c r="E507" s="136"/>
      <c r="F507" s="136"/>
      <c r="G507" s="136"/>
      <c r="H507" s="136"/>
    </row>
    <row r="508" spans="1:8">
      <c r="A508" s="211"/>
      <c r="B508" s="211"/>
      <c r="C508" s="211"/>
      <c r="D508" s="136"/>
      <c r="E508" s="136"/>
      <c r="F508" s="136"/>
      <c r="G508" s="136"/>
      <c r="H508" s="136"/>
    </row>
    <row r="509" spans="1:8">
      <c r="A509" s="211"/>
      <c r="B509" s="211"/>
      <c r="C509" s="211"/>
      <c r="D509" s="136"/>
      <c r="E509" s="136"/>
      <c r="F509" s="136"/>
      <c r="G509" s="136"/>
      <c r="H509" s="136"/>
    </row>
    <row r="510" spans="1:8">
      <c r="A510" s="211"/>
      <c r="B510" s="211"/>
      <c r="C510" s="211"/>
      <c r="D510" s="136"/>
      <c r="E510" s="136"/>
      <c r="F510" s="136"/>
      <c r="G510" s="136"/>
      <c r="H510" s="136"/>
    </row>
    <row r="511" spans="1:8">
      <c r="A511" s="211"/>
      <c r="B511" s="211"/>
      <c r="C511" s="211"/>
      <c r="D511" s="136"/>
      <c r="E511" s="136"/>
      <c r="F511" s="136"/>
      <c r="G511" s="136"/>
      <c r="H511" s="136"/>
    </row>
    <row r="512" spans="1:8">
      <c r="A512" s="211"/>
      <c r="B512" s="211"/>
      <c r="C512" s="211"/>
      <c r="D512" s="136"/>
      <c r="E512" s="136"/>
      <c r="F512" s="136"/>
      <c r="G512" s="136"/>
      <c r="H512" s="136"/>
    </row>
    <row r="513" spans="1:8">
      <c r="A513" s="211"/>
      <c r="B513" s="211"/>
      <c r="C513" s="211"/>
      <c r="D513" s="136"/>
      <c r="E513" s="136"/>
      <c r="F513" s="136"/>
      <c r="G513" s="136"/>
      <c r="H513" s="136"/>
    </row>
    <row r="514" spans="1:8">
      <c r="A514" s="211"/>
      <c r="B514" s="211"/>
      <c r="C514" s="211"/>
      <c r="D514" s="136"/>
      <c r="E514" s="136"/>
      <c r="F514" s="136"/>
      <c r="G514" s="136"/>
      <c r="H514" s="136"/>
    </row>
    <row r="515" spans="1:8">
      <c r="A515" s="211"/>
      <c r="B515" s="211"/>
      <c r="C515" s="211"/>
      <c r="D515" s="136"/>
      <c r="E515" s="136"/>
      <c r="F515" s="136"/>
      <c r="G515" s="136"/>
      <c r="H515" s="136"/>
    </row>
    <row r="516" spans="1:8">
      <c r="A516" s="211"/>
      <c r="B516" s="211"/>
      <c r="C516" s="211"/>
      <c r="D516" s="136"/>
      <c r="E516" s="136"/>
      <c r="F516" s="136"/>
      <c r="G516" s="136"/>
      <c r="H516" s="136"/>
    </row>
    <row r="517" spans="1:8">
      <c r="A517" s="211"/>
      <c r="B517" s="211"/>
      <c r="C517" s="211"/>
      <c r="D517" s="136"/>
      <c r="E517" s="136"/>
      <c r="F517" s="136"/>
      <c r="G517" s="136"/>
      <c r="H517" s="136"/>
    </row>
    <row r="518" spans="1:8">
      <c r="A518" s="211"/>
      <c r="B518" s="211"/>
      <c r="C518" s="211"/>
      <c r="D518" s="136"/>
      <c r="E518" s="136"/>
      <c r="F518" s="136"/>
      <c r="G518" s="136"/>
      <c r="H518" s="136"/>
    </row>
    <row r="519" spans="1:8">
      <c r="A519" s="211"/>
      <c r="B519" s="211"/>
      <c r="C519" s="211"/>
      <c r="D519" s="136"/>
      <c r="E519" s="136"/>
      <c r="F519" s="136"/>
      <c r="G519" s="136"/>
      <c r="H519" s="136"/>
    </row>
    <row r="520" spans="1:8">
      <c r="A520" s="211"/>
      <c r="B520" s="211"/>
      <c r="C520" s="211"/>
      <c r="D520" s="136"/>
      <c r="E520" s="136"/>
      <c r="F520" s="136"/>
      <c r="G520" s="136"/>
      <c r="H520" s="136"/>
    </row>
    <row r="521" spans="1:8">
      <c r="A521" s="211"/>
      <c r="B521" s="211"/>
      <c r="C521" s="211"/>
      <c r="D521" s="136"/>
      <c r="E521" s="136"/>
      <c r="F521" s="136"/>
      <c r="G521" s="136"/>
      <c r="H521" s="136"/>
    </row>
    <row r="522" spans="1:8">
      <c r="A522" s="211"/>
      <c r="B522" s="211"/>
      <c r="C522" s="211"/>
      <c r="D522" s="136"/>
      <c r="E522" s="136"/>
      <c r="F522" s="136"/>
      <c r="G522" s="136"/>
      <c r="H522" s="136"/>
    </row>
    <row r="523" spans="1:8">
      <c r="A523" s="211"/>
      <c r="B523" s="211"/>
      <c r="C523" s="211"/>
      <c r="D523" s="136"/>
      <c r="E523" s="136"/>
      <c r="F523" s="136"/>
      <c r="G523" s="136"/>
      <c r="H523" s="136"/>
    </row>
    <row r="524" spans="1:8">
      <c r="A524" s="211"/>
      <c r="B524" s="211"/>
      <c r="C524" s="211"/>
      <c r="D524" s="136"/>
      <c r="E524" s="136"/>
      <c r="F524" s="136"/>
      <c r="G524" s="136"/>
      <c r="H524" s="136"/>
    </row>
    <row r="525" spans="1:8">
      <c r="A525" s="211"/>
      <c r="B525" s="211"/>
      <c r="C525" s="211"/>
      <c r="D525" s="136"/>
      <c r="E525" s="136"/>
      <c r="F525" s="136"/>
      <c r="G525" s="136"/>
      <c r="H525" s="136"/>
    </row>
    <row r="526" spans="1:8">
      <c r="A526" s="211"/>
      <c r="B526" s="211"/>
      <c r="C526" s="211"/>
      <c r="D526" s="136"/>
      <c r="E526" s="136"/>
      <c r="F526" s="136"/>
      <c r="G526" s="136"/>
      <c r="H526" s="136"/>
    </row>
    <row r="527" spans="1:8">
      <c r="A527" s="211"/>
      <c r="B527" s="211"/>
      <c r="C527" s="211"/>
      <c r="D527" s="136"/>
      <c r="E527" s="136"/>
      <c r="F527" s="136"/>
      <c r="G527" s="136"/>
      <c r="H527" s="136"/>
    </row>
    <row r="528" spans="1:8">
      <c r="A528" s="211"/>
      <c r="B528" s="211"/>
      <c r="C528" s="211"/>
      <c r="D528" s="136"/>
      <c r="E528" s="136"/>
      <c r="F528" s="136"/>
      <c r="G528" s="136"/>
      <c r="H528" s="136"/>
    </row>
    <row r="529" spans="1:8">
      <c r="A529" s="211"/>
      <c r="B529" s="211"/>
      <c r="C529" s="211"/>
      <c r="D529" s="136"/>
      <c r="E529" s="136"/>
      <c r="F529" s="136"/>
      <c r="G529" s="136"/>
      <c r="H529" s="136"/>
    </row>
    <row r="530" spans="1:8">
      <c r="A530" s="211"/>
      <c r="B530" s="211"/>
      <c r="C530" s="211"/>
      <c r="D530" s="136"/>
      <c r="E530" s="136"/>
      <c r="F530" s="136"/>
      <c r="G530" s="136"/>
      <c r="H530" s="136"/>
    </row>
    <row r="531" spans="1:8">
      <c r="A531" s="211"/>
      <c r="B531" s="211"/>
      <c r="C531" s="211"/>
      <c r="D531" s="136"/>
      <c r="E531" s="136"/>
      <c r="F531" s="136"/>
      <c r="G531" s="136"/>
      <c r="H531" s="136"/>
    </row>
    <row r="532" spans="1:8">
      <c r="A532" s="211"/>
      <c r="B532" s="211"/>
      <c r="C532" s="211"/>
      <c r="D532" s="136"/>
      <c r="E532" s="136"/>
      <c r="F532" s="136"/>
      <c r="G532" s="136"/>
      <c r="H532" s="136"/>
    </row>
    <row r="533" spans="1:8">
      <c r="A533" s="211"/>
      <c r="B533" s="211"/>
      <c r="C533" s="211"/>
      <c r="D533" s="136"/>
      <c r="E533" s="136"/>
      <c r="F533" s="136"/>
      <c r="G533" s="136"/>
      <c r="H533" s="136"/>
    </row>
    <row r="534" spans="1:8">
      <c r="A534" s="211"/>
      <c r="B534" s="211"/>
      <c r="C534" s="211"/>
      <c r="D534" s="136"/>
      <c r="E534" s="136"/>
      <c r="F534" s="136"/>
      <c r="G534" s="136"/>
      <c r="H534" s="136"/>
    </row>
    <row r="535" spans="1:8">
      <c r="A535" s="211"/>
      <c r="B535" s="211"/>
      <c r="C535" s="211"/>
      <c r="D535" s="136"/>
      <c r="E535" s="136"/>
      <c r="F535" s="136"/>
      <c r="G535" s="136"/>
      <c r="H535" s="136"/>
    </row>
    <row r="536" spans="1:8">
      <c r="A536" s="211"/>
      <c r="B536" s="211"/>
      <c r="C536" s="211"/>
      <c r="D536" s="136"/>
      <c r="E536" s="136"/>
      <c r="F536" s="136"/>
      <c r="G536" s="136"/>
      <c r="H536" s="136"/>
    </row>
    <row r="537" spans="1:8">
      <c r="A537" s="211"/>
      <c r="B537" s="211"/>
      <c r="C537" s="211"/>
      <c r="D537" s="136"/>
      <c r="E537" s="136"/>
      <c r="F537" s="136"/>
      <c r="G537" s="136"/>
      <c r="H537" s="136"/>
    </row>
    <row r="538" spans="1:8">
      <c r="A538" s="211"/>
      <c r="B538" s="211"/>
      <c r="C538" s="211"/>
      <c r="D538" s="136"/>
      <c r="E538" s="136"/>
      <c r="F538" s="136"/>
      <c r="G538" s="136"/>
      <c r="H538" s="136"/>
    </row>
    <row r="539" spans="1:8">
      <c r="A539" s="211"/>
      <c r="B539" s="211"/>
      <c r="C539" s="211"/>
      <c r="D539" s="136"/>
      <c r="E539" s="136"/>
      <c r="F539" s="136"/>
      <c r="G539" s="136"/>
      <c r="H539" s="136"/>
    </row>
    <row r="540" spans="1:8">
      <c r="A540" s="211"/>
      <c r="B540" s="211"/>
      <c r="C540" s="211"/>
      <c r="D540" s="136"/>
      <c r="E540" s="136"/>
      <c r="F540" s="136"/>
      <c r="G540" s="136"/>
      <c r="H540" s="136"/>
    </row>
    <row r="541" spans="1:8">
      <c r="A541" s="211"/>
      <c r="B541" s="211"/>
      <c r="C541" s="211"/>
      <c r="D541" s="136"/>
      <c r="E541" s="136"/>
      <c r="F541" s="136"/>
      <c r="G541" s="136"/>
      <c r="H541" s="136"/>
    </row>
    <row r="542" spans="1:8">
      <c r="A542" s="211"/>
      <c r="B542" s="211"/>
      <c r="C542" s="211"/>
      <c r="D542" s="136"/>
      <c r="E542" s="136"/>
      <c r="F542" s="136"/>
      <c r="G542" s="136"/>
      <c r="H542" s="136"/>
    </row>
    <row r="543" spans="1:8">
      <c r="A543" s="211"/>
      <c r="B543" s="211"/>
      <c r="C543" s="211"/>
      <c r="D543" s="136"/>
      <c r="E543" s="136"/>
      <c r="F543" s="136"/>
      <c r="G543" s="136"/>
      <c r="H543" s="136"/>
    </row>
    <row r="544" spans="1:8">
      <c r="A544" s="211"/>
      <c r="B544" s="211"/>
      <c r="C544" s="211"/>
      <c r="D544" s="136"/>
      <c r="E544" s="136"/>
      <c r="F544" s="136"/>
      <c r="G544" s="136"/>
      <c r="H544" s="136"/>
    </row>
    <row r="545" spans="1:8">
      <c r="A545" s="211"/>
      <c r="B545" s="211"/>
      <c r="C545" s="211"/>
      <c r="D545" s="136"/>
      <c r="E545" s="136"/>
      <c r="F545" s="136"/>
      <c r="G545" s="136"/>
      <c r="H545" s="136"/>
    </row>
    <row r="546" spans="1:8">
      <c r="A546" s="211"/>
      <c r="B546" s="211"/>
      <c r="C546" s="211"/>
      <c r="D546" s="136"/>
      <c r="E546" s="136"/>
      <c r="F546" s="136"/>
      <c r="G546" s="136"/>
      <c r="H546" s="136"/>
    </row>
    <row r="547" spans="1:8">
      <c r="A547" s="211"/>
      <c r="B547" s="211"/>
      <c r="C547" s="211"/>
      <c r="D547" s="136"/>
      <c r="E547" s="136"/>
      <c r="F547" s="136"/>
      <c r="G547" s="136"/>
      <c r="H547" s="136"/>
    </row>
    <row r="548" spans="1:8">
      <c r="A548" s="211"/>
      <c r="B548" s="211"/>
      <c r="C548" s="211"/>
      <c r="D548" s="136"/>
      <c r="E548" s="136"/>
      <c r="F548" s="136"/>
      <c r="G548" s="136"/>
      <c r="H548" s="136"/>
    </row>
    <row r="549" spans="1:8">
      <c r="A549" s="211"/>
      <c r="B549" s="211"/>
      <c r="C549" s="211"/>
      <c r="D549" s="136"/>
      <c r="E549" s="136"/>
      <c r="F549" s="136"/>
      <c r="G549" s="136"/>
      <c r="H549" s="136"/>
    </row>
    <row r="550" spans="1:8">
      <c r="A550" s="211"/>
      <c r="B550" s="211"/>
      <c r="C550" s="211"/>
      <c r="D550" s="136"/>
      <c r="E550" s="136"/>
      <c r="F550" s="136"/>
      <c r="G550" s="136"/>
      <c r="H550" s="136"/>
    </row>
    <row r="551" spans="1:8">
      <c r="A551" s="211"/>
      <c r="B551" s="211"/>
      <c r="C551" s="211"/>
      <c r="D551" s="136"/>
      <c r="E551" s="136"/>
      <c r="F551" s="136"/>
      <c r="G551" s="136"/>
      <c r="H551" s="136"/>
    </row>
    <row r="552" spans="1:8">
      <c r="A552" s="211"/>
      <c r="B552" s="211"/>
      <c r="C552" s="211"/>
      <c r="D552" s="136"/>
      <c r="E552" s="136"/>
      <c r="F552" s="136"/>
      <c r="G552" s="136"/>
      <c r="H552" s="136"/>
    </row>
    <row r="553" spans="1:8">
      <c r="A553" s="211"/>
      <c r="B553" s="211"/>
      <c r="C553" s="211"/>
      <c r="D553" s="136"/>
      <c r="E553" s="136"/>
      <c r="F553" s="136"/>
      <c r="G553" s="136"/>
      <c r="H553" s="136"/>
    </row>
    <row r="554" spans="1:8">
      <c r="A554" s="211"/>
      <c r="B554" s="211"/>
      <c r="C554" s="211"/>
      <c r="D554" s="136"/>
      <c r="E554" s="136"/>
      <c r="F554" s="136"/>
      <c r="G554" s="136"/>
      <c r="H554" s="136"/>
    </row>
    <row r="555" spans="1:8">
      <c r="A555" s="211"/>
      <c r="B555" s="211"/>
      <c r="C555" s="211"/>
      <c r="D555" s="136"/>
      <c r="E555" s="136"/>
      <c r="F555" s="136"/>
      <c r="G555" s="136"/>
      <c r="H555" s="136"/>
    </row>
    <row r="556" spans="1:8">
      <c r="A556" s="211"/>
      <c r="B556" s="211"/>
      <c r="C556" s="211"/>
      <c r="D556" s="136"/>
      <c r="E556" s="136"/>
      <c r="F556" s="136"/>
      <c r="G556" s="136"/>
      <c r="H556" s="136"/>
    </row>
    <row r="557" spans="1:8">
      <c r="A557" s="211"/>
      <c r="B557" s="211"/>
      <c r="C557" s="211"/>
      <c r="D557" s="136"/>
      <c r="E557" s="136"/>
      <c r="F557" s="136"/>
      <c r="G557" s="136"/>
      <c r="H557" s="136"/>
    </row>
    <row r="558" spans="1:8">
      <c r="A558" s="211"/>
      <c r="B558" s="211"/>
      <c r="C558" s="211"/>
      <c r="D558" s="136"/>
      <c r="E558" s="136"/>
      <c r="F558" s="136"/>
      <c r="G558" s="136"/>
      <c r="H558" s="136"/>
    </row>
    <row r="559" spans="1:8">
      <c r="A559" s="211"/>
      <c r="B559" s="211"/>
      <c r="C559" s="211"/>
      <c r="D559" s="136"/>
      <c r="E559" s="136"/>
      <c r="F559" s="136"/>
      <c r="G559" s="136"/>
      <c r="H559" s="136"/>
    </row>
    <row r="560" spans="1:8">
      <c r="A560" s="211"/>
      <c r="B560" s="211"/>
      <c r="C560" s="211"/>
      <c r="D560" s="136"/>
      <c r="E560" s="136"/>
      <c r="F560" s="136"/>
      <c r="G560" s="136"/>
      <c r="H560" s="136"/>
    </row>
    <row r="561" spans="1:8">
      <c r="A561" s="211"/>
      <c r="B561" s="211"/>
      <c r="C561" s="211"/>
      <c r="D561" s="136"/>
      <c r="E561" s="136"/>
      <c r="F561" s="136"/>
      <c r="G561" s="136"/>
      <c r="H561" s="136"/>
    </row>
    <row r="562" spans="1:8">
      <c r="A562" s="211"/>
      <c r="B562" s="211"/>
      <c r="C562" s="211"/>
      <c r="D562" s="136"/>
      <c r="E562" s="136"/>
      <c r="F562" s="136"/>
      <c r="G562" s="136"/>
      <c r="H562" s="136"/>
    </row>
    <row r="563" spans="1:8">
      <c r="A563" s="211"/>
      <c r="B563" s="211"/>
      <c r="C563" s="211"/>
      <c r="D563" s="136"/>
      <c r="E563" s="136"/>
      <c r="F563" s="136"/>
      <c r="G563" s="136"/>
      <c r="H563" s="136"/>
    </row>
    <row r="564" spans="1:8">
      <c r="A564" s="211"/>
      <c r="B564" s="211"/>
      <c r="C564" s="211"/>
      <c r="D564" s="136"/>
      <c r="E564" s="136"/>
      <c r="F564" s="136"/>
      <c r="G564" s="136"/>
      <c r="H564" s="136"/>
    </row>
    <row r="565" spans="1:8">
      <c r="A565" s="211"/>
      <c r="B565" s="211"/>
      <c r="C565" s="211"/>
      <c r="D565" s="136"/>
      <c r="E565" s="136"/>
      <c r="F565" s="136"/>
      <c r="G565" s="136"/>
      <c r="H565" s="136"/>
    </row>
    <row r="566" spans="1:8">
      <c r="A566" s="211"/>
      <c r="B566" s="211"/>
      <c r="C566" s="211"/>
      <c r="D566" s="136"/>
      <c r="E566" s="136"/>
      <c r="F566" s="136"/>
      <c r="G566" s="136"/>
      <c r="H566" s="136"/>
    </row>
    <row r="567" spans="1:8">
      <c r="A567" s="211"/>
      <c r="B567" s="211"/>
      <c r="C567" s="211"/>
      <c r="D567" s="136"/>
      <c r="E567" s="136"/>
      <c r="F567" s="136"/>
      <c r="G567" s="136"/>
      <c r="H567" s="136"/>
    </row>
    <row r="568" spans="1:8">
      <c r="A568" s="211"/>
      <c r="B568" s="211"/>
      <c r="C568" s="211"/>
      <c r="D568" s="136"/>
      <c r="E568" s="136"/>
      <c r="F568" s="136"/>
      <c r="G568" s="136"/>
      <c r="H568" s="136"/>
    </row>
    <row r="569" spans="1:8">
      <c r="A569" s="211"/>
      <c r="B569" s="211"/>
      <c r="C569" s="211"/>
      <c r="D569" s="136"/>
      <c r="E569" s="136"/>
      <c r="F569" s="136"/>
      <c r="G569" s="136"/>
      <c r="H569" s="136"/>
    </row>
    <row r="570" spans="1:8">
      <c r="A570" s="211"/>
      <c r="B570" s="211"/>
      <c r="C570" s="211"/>
      <c r="D570" s="136"/>
      <c r="E570" s="136"/>
      <c r="F570" s="136"/>
      <c r="G570" s="136"/>
      <c r="H570" s="136"/>
    </row>
    <row r="571" spans="1:8">
      <c r="A571" s="211"/>
      <c r="B571" s="211"/>
      <c r="C571" s="211"/>
      <c r="D571" s="136"/>
      <c r="E571" s="136"/>
      <c r="F571" s="136"/>
      <c r="G571" s="136"/>
      <c r="H571" s="136"/>
    </row>
    <row r="572" spans="1:8">
      <c r="A572" s="211"/>
      <c r="B572" s="211"/>
      <c r="C572" s="211"/>
      <c r="D572" s="136"/>
      <c r="E572" s="136"/>
      <c r="F572" s="136"/>
      <c r="G572" s="136"/>
      <c r="H572" s="136"/>
    </row>
    <row r="573" spans="1:8">
      <c r="A573" s="211"/>
      <c r="B573" s="211"/>
      <c r="C573" s="211"/>
      <c r="D573" s="136"/>
      <c r="E573" s="136"/>
      <c r="F573" s="136"/>
      <c r="G573" s="136"/>
      <c r="H573" s="136"/>
    </row>
    <row r="574" spans="1:8">
      <c r="A574" s="211"/>
      <c r="B574" s="211"/>
      <c r="C574" s="211"/>
      <c r="D574" s="136"/>
      <c r="E574" s="136"/>
      <c r="F574" s="136"/>
      <c r="G574" s="136"/>
      <c r="H574" s="136"/>
    </row>
    <row r="575" spans="1:8">
      <c r="A575" s="211"/>
      <c r="B575" s="211"/>
      <c r="C575" s="211"/>
      <c r="D575" s="136"/>
      <c r="E575" s="136"/>
      <c r="F575" s="136"/>
      <c r="G575" s="136"/>
      <c r="H575" s="136"/>
    </row>
    <row r="576" spans="1:8">
      <c r="A576" s="211"/>
      <c r="B576" s="211"/>
      <c r="C576" s="211"/>
      <c r="D576" s="136"/>
      <c r="E576" s="136"/>
      <c r="F576" s="136"/>
      <c r="G576" s="136"/>
      <c r="H576" s="136"/>
    </row>
    <row r="577" spans="1:8">
      <c r="A577" s="211"/>
      <c r="B577" s="211"/>
      <c r="C577" s="211"/>
      <c r="D577" s="136"/>
      <c r="E577" s="136"/>
      <c r="F577" s="136"/>
      <c r="G577" s="136"/>
      <c r="H577" s="136"/>
    </row>
    <row r="578" spans="1:8">
      <c r="A578" s="211"/>
      <c r="B578" s="211"/>
      <c r="C578" s="211"/>
      <c r="D578" s="136"/>
      <c r="E578" s="136"/>
      <c r="F578" s="136"/>
      <c r="G578" s="136"/>
      <c r="H578" s="136"/>
    </row>
    <row r="579" spans="1:8">
      <c r="A579" s="211"/>
      <c r="B579" s="211"/>
      <c r="C579" s="211"/>
      <c r="D579" s="136"/>
      <c r="E579" s="136"/>
      <c r="F579" s="136"/>
      <c r="G579" s="136"/>
      <c r="H579" s="136"/>
    </row>
    <row r="580" spans="1:8">
      <c r="A580" s="211"/>
      <c r="B580" s="211"/>
      <c r="C580" s="211"/>
      <c r="D580" s="136"/>
      <c r="E580" s="136"/>
      <c r="F580" s="136"/>
      <c r="G580" s="136"/>
      <c r="H580" s="136"/>
    </row>
    <row r="581" spans="1:8">
      <c r="A581" s="211"/>
      <c r="B581" s="211"/>
      <c r="C581" s="211"/>
      <c r="D581" s="136"/>
      <c r="E581" s="136"/>
      <c r="F581" s="136"/>
      <c r="G581" s="136"/>
      <c r="H581" s="136"/>
    </row>
    <row r="582" spans="1:8">
      <c r="A582" s="211"/>
      <c r="B582" s="211"/>
      <c r="C582" s="211"/>
      <c r="D582" s="136"/>
      <c r="E582" s="136"/>
      <c r="F582" s="136"/>
      <c r="G582" s="136"/>
      <c r="H582" s="136"/>
    </row>
  </sheetData>
  <mergeCells count="14">
    <mergeCell ref="A65:D65"/>
    <mergeCell ref="E39:G39"/>
    <mergeCell ref="H39:J39"/>
    <mergeCell ref="K39:M39"/>
    <mergeCell ref="N39:P39"/>
    <mergeCell ref="A48:D48"/>
    <mergeCell ref="A57:D57"/>
    <mergeCell ref="A39:A40"/>
    <mergeCell ref="B39:D39"/>
    <mergeCell ref="A1:C1"/>
    <mergeCell ref="A2:A6"/>
    <mergeCell ref="A14:C14"/>
    <mergeCell ref="A26:D26"/>
    <mergeCell ref="A35:A36"/>
  </mergeCells>
  <pageMargins left="1.1811023622047245" right="0.78740157480314965" top="1.1811023622047245" bottom="0.78740157480314965" header="0.51181102362204722" footer="0.51181102362204722"/>
  <pageSetup paperSize="9" scale="9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Schneider</dc:creator>
  <cp:keywords/>
  <dc:description/>
  <cp:lastModifiedBy/>
  <cp:revision/>
  <dcterms:created xsi:type="dcterms:W3CDTF">2020-02-03T13:13:42Z</dcterms:created>
  <dcterms:modified xsi:type="dcterms:W3CDTF">2022-01-17T19:25:38Z</dcterms:modified>
  <cp:category/>
  <cp:contentStatus/>
</cp:coreProperties>
</file>